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35" windowHeight="6390" firstSheet="2" activeTab="8"/>
  </bookViews>
  <sheets>
    <sheet name="Sheet1" sheetId="1" r:id="rId1"/>
    <sheet name="Sheet2" sheetId="2" r:id="rId2"/>
    <sheet name="MEF" sheetId="3" r:id="rId3"/>
    <sheet name="App A1 ISF" sheetId="4" r:id="rId4"/>
    <sheet name="App A2 MRPE" sheetId="5" r:id="rId5"/>
    <sheet name="RDA" sheetId="6" r:id="rId6"/>
    <sheet name="App A3 RDA" sheetId="7" r:id="rId7"/>
    <sheet name="App A4 FTA" sheetId="8" r:id="rId8"/>
    <sheet name="App A5" sheetId="9" r:id="rId9"/>
  </sheets>
  <definedNames/>
  <calcPr fullCalcOnLoad="1"/>
</workbook>
</file>

<file path=xl/sharedStrings.xml><?xml version="1.0" encoding="utf-8"?>
<sst xmlns="http://schemas.openxmlformats.org/spreadsheetml/2006/main" count="632" uniqueCount="256">
  <si>
    <t>Middle Fork Jocko River below Tabor Feeder Canal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</si>
  <si>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</si>
  <si>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</si>
  <si>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</si>
  <si>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</si>
  <si>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</si>
  <si>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</si>
  <si>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</si>
  <si>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</si>
  <si>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</si>
  <si>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</si>
  <si>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</si>
  <si>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</si>
  <si>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MEF</t>
  </si>
  <si>
    <t>Normal Year</t>
  </si>
  <si>
    <t>Wet Year</t>
  </si>
  <si>
    <t>Water Right</t>
  </si>
  <si>
    <t>North Fork Jocko River below Tabor Feeder Canal</t>
  </si>
  <si>
    <t>Falls Creek below Tabor Feeder Canal</t>
  </si>
  <si>
    <t>S-14 Creek below Tabor Feeder Canal</t>
  </si>
  <si>
    <t>Jocko River below Upper S Canal</t>
  </si>
  <si>
    <t>Cold Creek below Upper S Canal</t>
  </si>
  <si>
    <t>Gold Creek below Upper S Canal</t>
  </si>
  <si>
    <t>Big Knife Creek below Upper Jocko S Canal</t>
  </si>
  <si>
    <t>Jocko River below K Canal</t>
  </si>
  <si>
    <t>Agency Creek below Upper Jocko J Canal</t>
  </si>
  <si>
    <t>East Fork Finley Creek below Jocko N Canal near Mouth</t>
  </si>
  <si>
    <t>Schley Creek near Mouth</t>
  </si>
  <si>
    <t>Finley Creek below Finley E Canal near Mouth</t>
  </si>
  <si>
    <t>Jocko River below Lower Jocko J Canal</t>
  </si>
  <si>
    <t>Revais Creek below Highway 200</t>
  </si>
  <si>
    <t>Mission Creek below Pablo Feeder Canal</t>
  </si>
  <si>
    <t>Post Creek below McDonald Reservoir</t>
  </si>
  <si>
    <t>Middle Crow Creek below Pablo Feeder Canal</t>
  </si>
  <si>
    <t>North Crow Creek below Pablo Feeder Canal</t>
  </si>
  <si>
    <t>Mission Creek below 6C Canal above Post Creek</t>
  </si>
  <si>
    <t>Post Creek below Post F Canal</t>
  </si>
  <si>
    <t>Marsh Creek near mouth</t>
  </si>
  <si>
    <t>South Crow Creek below South Crow Feeder Canal</t>
  </si>
  <si>
    <t>Crow Creek below Crow Pump Canal</t>
  </si>
  <si>
    <t>Mud Creek below Ronan B Canal</t>
  </si>
  <si>
    <t>Crow Creek below Moiese A Canal near Mouth</t>
  </si>
  <si>
    <t>Hellroaring Creek near Mouth</t>
  </si>
  <si>
    <t>Little Bitterroot River below Hubbart Reservoir</t>
  </si>
  <si>
    <t>Little Bitterroot River below Camas A Canal Headwork’s</t>
  </si>
  <si>
    <t>Mill Creek below Camas A Canal near Mouth</t>
  </si>
  <si>
    <t>Hot Springs Creek below Camas C Canal near Mouth</t>
  </si>
  <si>
    <t>Little Bitterroot River below Hot Springs Creek</t>
  </si>
  <si>
    <t>Tabor Feeder Canal Administrative Area</t>
  </si>
  <si>
    <t>Wet Year RHDA (AF)</t>
  </si>
  <si>
    <t>Normal Year RHDA (AF)</t>
  </si>
  <si>
    <t>Dry Year RHDA (AF)</t>
  </si>
  <si>
    <t>Peak Flow</t>
  </si>
  <si>
    <t>Administered locations</t>
  </si>
  <si>
    <t>Administered and incremental inflow</t>
  </si>
  <si>
    <t>Upper Jocko River Administrative Area</t>
  </si>
  <si>
    <t>Agency / Finley Creek Administrative Area</t>
  </si>
  <si>
    <t>Lower Jocko River Administrative Area</t>
  </si>
  <si>
    <t>Revais Creek Administrative Area</t>
  </si>
  <si>
    <t>Pablo Feeder Canal Administrative Area</t>
  </si>
  <si>
    <t>Upper Mission Creek Administrative Area</t>
  </si>
  <si>
    <t>Lower Mission Creek Administrative Area</t>
  </si>
  <si>
    <t>Upper Crow Creek Administrative Area</t>
  </si>
  <si>
    <t>Lower Crow Creek Administrative Area</t>
  </si>
  <si>
    <t>Hellroaring / Centipede / Bisson Creeks Administrative Area</t>
  </si>
  <si>
    <t>Farm Turnout Allowances</t>
  </si>
  <si>
    <t>Jocko Area</t>
  </si>
  <si>
    <t>Hydrologic Condition</t>
  </si>
  <si>
    <t>FTA (AF/Ac)</t>
  </si>
  <si>
    <t>Dry Year</t>
  </si>
  <si>
    <t>Mission</t>
  </si>
  <si>
    <t>incremental</t>
  </si>
  <si>
    <t>Little Bitterroot River Administrative Area</t>
  </si>
  <si>
    <t xml:space="preserve">Placid Canal Diversion </t>
  </si>
  <si>
    <t>McGinnis Diversion</t>
  </si>
  <si>
    <t xml:space="preserve">Alder Diversion </t>
  </si>
  <si>
    <t>Storage allowance for Little Bitterroot Reservoir</t>
  </si>
  <si>
    <t>Storage allowance for Hubbart Reservoir</t>
  </si>
  <si>
    <t>af</t>
  </si>
  <si>
    <t>SA</t>
  </si>
  <si>
    <t xml:space="preserve">Wet Year </t>
  </si>
  <si>
    <t>LBR</t>
  </si>
  <si>
    <t>Appendix A5: Irrigation Return Flow Water Rights</t>
  </si>
  <si>
    <t>MISSION AREA</t>
  </si>
  <si>
    <t>Location</t>
  </si>
  <si>
    <t>Water right</t>
  </si>
  <si>
    <t>April-October(AF)</t>
  </si>
  <si>
    <t>Peak flow</t>
  </si>
  <si>
    <t>(CFS)</t>
  </si>
  <si>
    <t>Coleman Coulee near mouth</t>
  </si>
  <si>
    <t>Dublin Gulch near mouth</t>
  </si>
  <si>
    <t>Walchuck Coulee near mouth</t>
  </si>
  <si>
    <t>West Miller Coulee near mouth</t>
  </si>
  <si>
    <t>Hopkins Draw near mouth</t>
  </si>
  <si>
    <t>Westphal Coulee near mouth</t>
  </si>
  <si>
    <t>LITTLE BITTERROOT AREA</t>
  </si>
  <si>
    <t>Camas C wasteway near mouth</t>
  </si>
  <si>
    <t>Garden Creek near mouth</t>
  </si>
  <si>
    <t>Dry Fork Creek near mouth</t>
  </si>
  <si>
    <t>Reservoir</t>
  </si>
  <si>
    <t>Minimum pool elevation</t>
  </si>
  <si>
    <t>(ft above msl)</t>
  </si>
  <si>
    <t>Minimum pool volume (AF)</t>
  </si>
  <si>
    <t>Upper Jocko Lake</t>
  </si>
  <si>
    <t>Lower Jocko Lake</t>
  </si>
  <si>
    <t>Mission Reservoir</t>
  </si>
  <si>
    <t>McDonald Reservoir</t>
  </si>
  <si>
    <t>Kicking Horse Reservoir</t>
  </si>
  <si>
    <t>Ninepipe Reservoir</t>
  </si>
  <si>
    <t>Pablo Reservoir</t>
  </si>
  <si>
    <t>Lower Crow Reservoir</t>
  </si>
  <si>
    <t>Turtle Lake</t>
  </si>
  <si>
    <t>Upper Dry Fork Reservoir</t>
  </si>
  <si>
    <t>Lower Dry Fork Reservoir</t>
  </si>
  <si>
    <t>Date(s)</t>
  </si>
  <si>
    <t>Frequency of occurrence (Years)</t>
  </si>
  <si>
    <t>Target for each year, required one in four years</t>
  </si>
  <si>
    <t>August 1 up to August 15</t>
  </si>
  <si>
    <t>Target for each year, required three in four years</t>
  </si>
  <si>
    <t>August 15 up to November 15</t>
  </si>
  <si>
    <t>Required every year</t>
  </si>
  <si>
    <t>St Mary's Reservoir</t>
  </si>
  <si>
    <t>Up to August 1st</t>
  </si>
  <si>
    <t>Appendix A2: Minimum Reservoir Pool Elevations</t>
  </si>
  <si>
    <t>diversion period</t>
  </si>
  <si>
    <t xml:space="preserve">Tabor Feeder Canal at MF Jocko River </t>
  </si>
  <si>
    <t xml:space="preserve">Upper Jocko S Canal at Jocko River </t>
  </si>
  <si>
    <t xml:space="preserve">Upper Jocko S Canal at Big Knife Creek </t>
  </si>
  <si>
    <t xml:space="preserve">Jocko K Canal at headwork's </t>
  </si>
  <si>
    <t xml:space="preserve">Upper Jocko S Canal at Agency Creek </t>
  </si>
  <si>
    <t xml:space="preserve">Upper Jocko J Canal at Agency Creek </t>
  </si>
  <si>
    <t>Jocko E Canal at Agency Creek (35 cfs)</t>
  </si>
  <si>
    <t xml:space="preserve"> Jocko E Canal at Finley Creek above siphon (14 cfs)</t>
  </si>
  <si>
    <t xml:space="preserve"> Jocko N Canal at East Fork Finley Creek (35 cfs)</t>
  </si>
  <si>
    <t xml:space="preserve"> Doney Ditch at Schley Creek (1 cfs)</t>
  </si>
  <si>
    <t>Lower Jocko S Canal at Jocko River (15 cfs)</t>
  </si>
  <si>
    <t xml:space="preserve"> Lower Jocko J Canal at Jocko River (35 cfs).</t>
  </si>
  <si>
    <t xml:space="preserve">Revais Pump inflow supplied from Lower Jocko J Canal </t>
  </si>
  <si>
    <t>Mission DA Canal below DC Pool (255 cfs)</t>
  </si>
  <si>
    <t xml:space="preserve"> Mission A Canal below Mission Creek (300 cfs)</t>
  </si>
  <si>
    <t xml:space="preserve"> Pablo Feeder Canal below Post Creek (220 cfs)</t>
  </si>
  <si>
    <t xml:space="preserve"> Pablo Feeder Canal below South Crow Creek (270 cfs)</t>
  </si>
  <si>
    <t xml:space="preserve"> Pablo Feeder Canal at Middle Crow Creek (270 cfs)</t>
  </si>
  <si>
    <t xml:space="preserve"> Pablo Feeder Canal at North Crow Creek (470 cfs)</t>
  </si>
  <si>
    <t xml:space="preserve"> Pablo Feeder Canal at Mud Creek (400 cfs)</t>
  </si>
  <si>
    <t>DC-2 Lateral at Dry Creek Lining (3 cfs)</t>
  </si>
  <si>
    <t xml:space="preserve"> Cold Creek Ditch at Cold Creek (1 cfs)</t>
  </si>
  <si>
    <t xml:space="preserve"> Mission F Canal at headwork’s (27 cfs)</t>
  </si>
  <si>
    <t xml:space="preserve"> Mission B Canal at Mission Creek (60 cfs)</t>
  </si>
  <si>
    <t xml:space="preserve"> Mission C Canal at Mission Creek (100 cfs)</t>
  </si>
  <si>
    <t xml:space="preserve"> Mission 6C Canal at Mission Creek (10 cfs)</t>
  </si>
  <si>
    <t xml:space="preserve"> Kicking Horse Feeder Canal at Post Creek (250 cfs)</t>
  </si>
  <si>
    <t xml:space="preserve"> Post F Canal at Post Creek (70 cfs)</t>
  </si>
  <si>
    <t>Mission H Canal at Mission Creek  (15 cfs)</t>
  </si>
  <si>
    <t>South Crow Feeder Canal at South Crow Creek(275 cfs)</t>
  </si>
  <si>
    <t xml:space="preserve"> Ronan B Canal at Mud Creek (24 cfs)</t>
  </si>
  <si>
    <t>Twin Feeder Canal at Hellroaring Creek (15 cfs)</t>
  </si>
  <si>
    <t xml:space="preserve"> Twin Feeder Canal at Centipede Creek (15 cfs)</t>
  </si>
  <si>
    <t xml:space="preserve"> Lower Twin Feeder Canal at Bisson Creek (8 cfs)</t>
  </si>
  <si>
    <t>Flathead River Pumping Plant*</t>
  </si>
  <si>
    <t>Camas A Canal at Mill Creek (89 cfs)</t>
  </si>
  <si>
    <t>Appendix 3 FIIP Diversion allowance</t>
  </si>
  <si>
    <t>App 1 FIIP in stream flows</t>
  </si>
  <si>
    <t>gage</t>
  </si>
  <si>
    <t xml:space="preserve">Jocko E Canal at Agency Creek </t>
  </si>
  <si>
    <t xml:space="preserve"> Jocko E Canal at Finley Creek above siphon </t>
  </si>
  <si>
    <t xml:space="preserve"> Jocko N Canal at East Fork Finley Creek </t>
  </si>
  <si>
    <t xml:space="preserve"> Doney Ditch at Schley Creek </t>
  </si>
  <si>
    <t xml:space="preserve">Lower Jocko S Canal at Jocko River </t>
  </si>
  <si>
    <t xml:space="preserve">Mission DA Canal below DC Pool </t>
  </si>
  <si>
    <t xml:space="preserve"> Mission A Canal below Mission Creek </t>
  </si>
  <si>
    <t xml:space="preserve"> Pablo Feeder Canal below Post Creek </t>
  </si>
  <si>
    <t xml:space="preserve"> Pablo Feeder Canal below South Crow Creek </t>
  </si>
  <si>
    <t xml:space="preserve"> Pablo Feeder Canal at Middle Crow Creek </t>
  </si>
  <si>
    <t xml:space="preserve"> Pablo Feeder Canal at North Crow Creek </t>
  </si>
  <si>
    <t xml:space="preserve"> Pablo Feeder Canal at Mud Creek </t>
  </si>
  <si>
    <t xml:space="preserve">DC-2 Lateral at Dry Creek Lining </t>
  </si>
  <si>
    <t xml:space="preserve"> Cold Creek Ditch at Cold Creek </t>
  </si>
  <si>
    <t xml:space="preserve"> Mission F Canal at headwork’s </t>
  </si>
  <si>
    <t xml:space="preserve"> Mission B Canal at Mission Creek </t>
  </si>
  <si>
    <t xml:space="preserve"> Mission C Canal at Mission Creek </t>
  </si>
  <si>
    <t xml:space="preserve"> Mission 6C Canal at Mission Creek </t>
  </si>
  <si>
    <t xml:space="preserve"> Kicking Horse Feeder Canal at Post Creek </t>
  </si>
  <si>
    <t xml:space="preserve"> Post F Canal at Post Creek </t>
  </si>
  <si>
    <t xml:space="preserve">Mission H Canal at Mission Creek  </t>
  </si>
  <si>
    <t>South Crow Feeder Canal at South Crow Creek</t>
  </si>
  <si>
    <t xml:space="preserve"> Ronan B Canal at Mud Creek </t>
  </si>
  <si>
    <t xml:space="preserve">Twin Feeder Canal at Hellroaring Creek </t>
  </si>
  <si>
    <t xml:space="preserve"> Twin Feeder Canal at Centipede Creek </t>
  </si>
  <si>
    <t xml:space="preserve"> Lower Twin Feeder Canal at Bisson Creek </t>
  </si>
  <si>
    <t xml:space="preserve">Camas A Canal at Mill Creek </t>
  </si>
  <si>
    <t>Tabor Feeder Canal at North Fork Jocko River (420 cfs</t>
  </si>
  <si>
    <t>Tabor Feeder Canal below Twin Lakes (470 cfs)</t>
  </si>
  <si>
    <t>RDA point</t>
  </si>
  <si>
    <t>Crow Pump Canal at Crow Creek (22 cfs),</t>
  </si>
  <si>
    <t>1 - Moiese A Canal at Crow Creek (100 cfs)</t>
  </si>
  <si>
    <t>2 - Hillside Ditch (30 cfs</t>
  </si>
  <si>
    <t>Peak Flow cfs</t>
  </si>
  <si>
    <t>Seasonal</t>
  </si>
  <si>
    <t>average</t>
  </si>
  <si>
    <t xml:space="preserve">Lower Jocko J Canal at Jocko River </t>
  </si>
  <si>
    <t>Capacity</t>
  </si>
  <si>
    <t>Little Bitterroot Lake Reservoir</t>
  </si>
  <si>
    <t>Hubbart Reservoir</t>
  </si>
  <si>
    <t>not in App A2</t>
  </si>
  <si>
    <t>* when repaired</t>
  </si>
  <si>
    <t>Flow through</t>
  </si>
  <si>
    <t>?</t>
  </si>
  <si>
    <t>Finley E Canal bl Finley Creek</t>
  </si>
  <si>
    <t>Upper S Canal bl Agency Creek</t>
  </si>
  <si>
    <t>Upper Jocko J Canal nr Headworks</t>
  </si>
  <si>
    <t>Jocko K Canal at headworks</t>
  </si>
  <si>
    <t>Upper S Canal bl Big Knife Creek</t>
  </si>
  <si>
    <t>Upper S Canal near Headworks</t>
  </si>
  <si>
    <t>Tabor Feeder Canal below Twin Lakes</t>
  </si>
  <si>
    <t>Lower Jocko J Canal bl Ravalli</t>
  </si>
  <si>
    <t>Lower S Canal bl Arlee</t>
  </si>
  <si>
    <t>Jocko N Canal below East Finley Creek</t>
  </si>
  <si>
    <t>Days of full peak flow</t>
  </si>
  <si>
    <t>Mission DA Canal below Headworks</t>
  </si>
  <si>
    <t>Mission A Canal below Headworks</t>
  </si>
  <si>
    <t>Mission B Canal near Headworks</t>
  </si>
  <si>
    <t>Mission C Canal near Headworks</t>
  </si>
  <si>
    <t>Mission 6C Canal near Headworks</t>
  </si>
  <si>
    <t>Pablo Feeder Canal below Post Creek</t>
  </si>
  <si>
    <t>Kicking Horse Feeder Canal above Kicking Horse Reservoir</t>
  </si>
  <si>
    <t>Post F Canal near Headworks</t>
  </si>
  <si>
    <t>South Crow Feeder Canal at Headworks</t>
  </si>
  <si>
    <t>Hillside Ditch at Headworks near Moiese</t>
  </si>
  <si>
    <t>Mission H Canal at Headworks below Mission Creek</t>
  </si>
  <si>
    <t>Pablo Feeder Canal below South Crow Creek nr Ronan</t>
  </si>
  <si>
    <t>Pablo Feeder Canal below North Crow Creek</t>
  </si>
  <si>
    <t>Ronan B Canal at Headworks</t>
  </si>
  <si>
    <t>Pablo Feeder Canal ab Pablo Drop near Polson</t>
  </si>
  <si>
    <t>Moiese MA Canal at Headworks</t>
  </si>
  <si>
    <t>482810</t>
  </si>
  <si>
    <t>481410</t>
  </si>
  <si>
    <t>482710</t>
  </si>
  <si>
    <t>482910</t>
  </si>
  <si>
    <t>483150</t>
  </si>
  <si>
    <t>486800</t>
  </si>
  <si>
    <t>486920</t>
  </si>
  <si>
    <t>487510</t>
  </si>
  <si>
    <t>352900</t>
  </si>
  <si>
    <t>489000</t>
  </si>
  <si>
    <t>489250</t>
  </si>
  <si>
    <t>486810</t>
  </si>
  <si>
    <t>486830</t>
  </si>
  <si>
    <t>356710</t>
  </si>
  <si>
    <t>486880</t>
  </si>
  <si>
    <t>358500</t>
  </si>
  <si>
    <t>=+X55-D55</t>
  </si>
  <si>
    <t>DA -Tabor</t>
  </si>
  <si>
    <t>Camas A Canal near Niarada</t>
  </si>
  <si>
    <t>311100</t>
  </si>
  <si>
    <t>Placid Creek below Placid Canal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</si>
</sst>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#,##0;[Red]#,##0"/>
    <numFmt numFmtId="173" formatCode="#,##0.0000000000;[Red]#,##0.0000000000"/>
    <numFmt numFmtId="174" formatCode="#,##0.00000;[Red]#,##0.00000"/>
    <numFmt numFmtId="175" formatCode="0.00;[Red]0.00"/>
    <numFmt numFmtId="176" formatCode="#,##0.00;[Red]#,##0.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166" fontId="0" fillId="3" borderId="0" xfId="0" applyNumberFormat="1" applyFill="1" applyAlignment="1">
      <alignment wrapText="1"/>
    </xf>
    <xf numFmtId="166" fontId="0" fillId="0" borderId="0" xfId="0" applyNumberFormat="1" applyAlignment="1">
      <alignment/>
    </xf>
    <xf numFmtId="0" fontId="0" fillId="20" borderId="0" xfId="0" applyFill="1" applyAlignment="1">
      <alignment/>
    </xf>
    <xf numFmtId="171" fontId="0" fillId="0" borderId="0" xfId="0" applyNumberFormat="1" applyFill="1" applyAlignment="1">
      <alignment/>
    </xf>
    <xf numFmtId="0" fontId="0" fillId="23" borderId="0" xfId="0" applyFill="1" applyAlignment="1">
      <alignment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6" borderId="0" xfId="0" applyFill="1" applyAlignment="1">
      <alignment wrapText="1"/>
    </xf>
    <xf numFmtId="3" fontId="0" fillId="6" borderId="0" xfId="0" applyNumberFormat="1" applyFill="1" applyAlignment="1">
      <alignment/>
    </xf>
    <xf numFmtId="165" fontId="0" fillId="6" borderId="0" xfId="0" applyNumberFormat="1" applyFill="1" applyAlignment="1">
      <alignment/>
    </xf>
    <xf numFmtId="0" fontId="0" fillId="4" borderId="0" xfId="0" applyFill="1" applyAlignment="1">
      <alignment wrapText="1"/>
    </xf>
    <xf numFmtId="3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0" fontId="0" fillId="23" borderId="0" xfId="0" applyFill="1" applyAlignment="1">
      <alignment wrapText="1"/>
    </xf>
    <xf numFmtId="3" fontId="0" fillId="23" borderId="0" xfId="0" applyNumberFormat="1" applyFill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4" borderId="0" xfId="0" applyNumberFormat="1" applyFill="1" applyAlignment="1">
      <alignment wrapText="1"/>
    </xf>
    <xf numFmtId="172" fontId="0" fillId="4" borderId="0" xfId="0" applyNumberFormat="1" applyFont="1" applyFill="1" applyAlignment="1">
      <alignment wrapText="1"/>
    </xf>
    <xf numFmtId="1" fontId="0" fillId="20" borderId="0" xfId="0" applyNumberFormat="1" applyFill="1" applyAlignment="1">
      <alignment wrapText="1"/>
    </xf>
    <xf numFmtId="172" fontId="0" fillId="4" borderId="0" xfId="0" applyNumberFormat="1" applyFill="1" applyAlignment="1">
      <alignment/>
    </xf>
    <xf numFmtId="175" fontId="0" fillId="4" borderId="0" xfId="0" applyNumberFormat="1" applyFill="1" applyAlignment="1">
      <alignment/>
    </xf>
    <xf numFmtId="172" fontId="0" fillId="7" borderId="0" xfId="0" applyNumberFormat="1" applyFill="1" applyAlignment="1">
      <alignment/>
    </xf>
    <xf numFmtId="172" fontId="0" fillId="0" borderId="0" xfId="0" applyNumberFormat="1" applyAlignment="1" quotePrefix="1">
      <alignment/>
    </xf>
    <xf numFmtId="175" fontId="0" fillId="0" borderId="0" xfId="0" applyNumberFormat="1" applyAlignment="1">
      <alignment/>
    </xf>
    <xf numFmtId="175" fontId="0" fillId="0" borderId="0" xfId="0" applyNumberFormat="1" applyAlignment="1" quotePrefix="1">
      <alignment/>
    </xf>
    <xf numFmtId="172" fontId="0" fillId="20" borderId="0" xfId="0" applyNumberFormat="1" applyFill="1" applyAlignment="1">
      <alignment/>
    </xf>
    <xf numFmtId="0" fontId="0" fillId="4" borderId="0" xfId="0" applyFill="1" applyAlignment="1" quotePrefix="1">
      <alignment/>
    </xf>
    <xf numFmtId="172" fontId="0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1" fontId="0" fillId="20" borderId="0" xfId="0" applyNumberFormat="1" applyFill="1" applyAlignment="1">
      <alignment/>
    </xf>
    <xf numFmtId="0" fontId="0" fillId="20" borderId="0" xfId="0" applyFill="1" applyAlignment="1">
      <alignment wrapText="1"/>
    </xf>
    <xf numFmtId="3" fontId="0" fillId="20" borderId="0" xfId="0" applyNumberFormat="1" applyFill="1" applyAlignment="1">
      <alignment/>
    </xf>
    <xf numFmtId="0" fontId="0" fillId="21" borderId="0" xfId="0" applyFill="1" applyAlignment="1">
      <alignment wrapText="1"/>
    </xf>
    <xf numFmtId="0" fontId="0" fillId="21" borderId="0" xfId="0" applyFill="1" applyAlignment="1">
      <alignment/>
    </xf>
    <xf numFmtId="3" fontId="0" fillId="21" borderId="0" xfId="0" applyNumberFormat="1" applyFill="1" applyAlignment="1">
      <alignment/>
    </xf>
    <xf numFmtId="172" fontId="0" fillId="21" borderId="0" xfId="0" applyNumberFormat="1" applyFill="1" applyAlignment="1">
      <alignment/>
    </xf>
    <xf numFmtId="176" fontId="0" fillId="0" borderId="0" xfId="0" applyNumberForma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lash 2" xfId="48"/>
    <cellStyle name="Flash 3" xfId="49"/>
    <cellStyle name="Flash 4" xfId="50"/>
    <cellStyle name="Flash 5" xfId="51"/>
    <cellStyle name="Flash 6" xfId="52"/>
    <cellStyle name="Flash 7" xfId="53"/>
    <cellStyle name="Flash 8" xfId="54"/>
    <cellStyle name="Flash 9" xfId="55"/>
    <cellStyle name="Flash_historical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2" sqref="A2"/>
    </sheetView>
  </sheetViews>
  <sheetFormatPr defaultColWidth="9.140625" defaultRowHeight="12.75"/>
  <cols>
    <col min="1" max="1" width="61.421875" style="0" customWidth="1"/>
  </cols>
  <sheetData>
    <row r="1" spans="1:14" ht="12.75">
      <c r="A1" s="8" t="s">
        <v>162</v>
      </c>
      <c r="B1" s="8" t="s">
        <v>163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</row>
    <row r="2" spans="1:14" ht="12.75">
      <c r="A2" s="8" t="s">
        <v>0</v>
      </c>
      <c r="B2" s="8" t="s">
        <v>13</v>
      </c>
      <c r="C2" s="8">
        <v>9</v>
      </c>
      <c r="D2" s="8">
        <v>9</v>
      </c>
      <c r="E2" s="8">
        <v>10</v>
      </c>
      <c r="F2" s="8">
        <v>18</v>
      </c>
      <c r="G2" s="8">
        <v>26</v>
      </c>
      <c r="H2" s="8">
        <v>22</v>
      </c>
      <c r="I2" s="8">
        <v>20</v>
      </c>
      <c r="J2" s="8">
        <v>9</v>
      </c>
      <c r="K2" s="8">
        <v>9</v>
      </c>
      <c r="L2" s="8">
        <v>9</v>
      </c>
      <c r="M2" s="8">
        <v>9</v>
      </c>
      <c r="N2" s="8">
        <v>9</v>
      </c>
    </row>
    <row r="3" spans="1:14" ht="12.75">
      <c r="A3" s="8" t="s">
        <v>17</v>
      </c>
      <c r="B3" s="8" t="s">
        <v>13</v>
      </c>
      <c r="C3" s="8">
        <v>3</v>
      </c>
      <c r="D3" s="8">
        <v>4</v>
      </c>
      <c r="E3" s="8">
        <v>9</v>
      </c>
      <c r="F3" s="8">
        <v>25</v>
      </c>
      <c r="G3" s="8">
        <v>40</v>
      </c>
      <c r="H3" s="8">
        <v>30</v>
      </c>
      <c r="I3" s="8">
        <v>22</v>
      </c>
      <c r="J3" s="8">
        <v>8</v>
      </c>
      <c r="K3" s="8">
        <v>6</v>
      </c>
      <c r="L3" s="8">
        <v>6</v>
      </c>
      <c r="M3" s="8">
        <v>6</v>
      </c>
      <c r="N3" s="8">
        <v>6</v>
      </c>
    </row>
    <row r="4" spans="1:14" ht="12.75">
      <c r="A4" s="8" t="s">
        <v>18</v>
      </c>
      <c r="B4" s="8" t="s">
        <v>13</v>
      </c>
      <c r="C4" s="8">
        <v>1</v>
      </c>
      <c r="D4" s="8">
        <v>1</v>
      </c>
      <c r="E4" s="8">
        <v>1</v>
      </c>
      <c r="F4" s="8">
        <v>1</v>
      </c>
      <c r="G4" s="8">
        <v>4</v>
      </c>
      <c r="H4" s="8">
        <v>5</v>
      </c>
      <c r="I4" s="8">
        <v>4</v>
      </c>
      <c r="J4" s="8">
        <v>3</v>
      </c>
      <c r="K4" s="8">
        <v>3</v>
      </c>
      <c r="L4" s="8">
        <v>2</v>
      </c>
      <c r="M4" s="8">
        <v>2</v>
      </c>
      <c r="N4" s="8">
        <v>1</v>
      </c>
    </row>
    <row r="5" spans="1:14" ht="12.75">
      <c r="A5" s="8" t="s">
        <v>19</v>
      </c>
      <c r="B5" s="8" t="s">
        <v>13</v>
      </c>
      <c r="C5" s="8">
        <v>0.1</v>
      </c>
      <c r="D5" s="8">
        <v>0.1</v>
      </c>
      <c r="E5" s="8">
        <v>0.1</v>
      </c>
      <c r="F5" s="8">
        <v>0.2</v>
      </c>
      <c r="G5" s="8">
        <v>0.4</v>
      </c>
      <c r="H5" s="8">
        <v>0.7</v>
      </c>
      <c r="I5" s="8">
        <v>0.4</v>
      </c>
      <c r="J5" s="8">
        <v>0.3</v>
      </c>
      <c r="K5" s="8">
        <v>0.2</v>
      </c>
      <c r="L5" s="8">
        <v>0.1</v>
      </c>
      <c r="M5" s="8">
        <v>0.1</v>
      </c>
      <c r="N5" s="8">
        <v>0.1</v>
      </c>
    </row>
    <row r="6" spans="1:14" ht="12.75">
      <c r="A6" s="8" t="s">
        <v>20</v>
      </c>
      <c r="B6" s="8" t="s">
        <v>13</v>
      </c>
      <c r="C6" s="8">
        <v>20</v>
      </c>
      <c r="D6" s="8">
        <v>20</v>
      </c>
      <c r="E6" s="8">
        <v>25</v>
      </c>
      <c r="F6" s="8">
        <v>60</v>
      </c>
      <c r="G6" s="8">
        <v>100</v>
      </c>
      <c r="H6" s="8">
        <v>75</v>
      </c>
      <c r="I6" s="8">
        <v>50</v>
      </c>
      <c r="J6" s="8">
        <v>25</v>
      </c>
      <c r="K6" s="8">
        <v>20</v>
      </c>
      <c r="L6" s="8">
        <v>20</v>
      </c>
      <c r="M6" s="8">
        <v>20</v>
      </c>
      <c r="N6" s="8">
        <v>20</v>
      </c>
    </row>
    <row r="7" spans="1:14" ht="12.75">
      <c r="A7" s="8" t="s">
        <v>21</v>
      </c>
      <c r="B7" s="8" t="s">
        <v>13</v>
      </c>
      <c r="C7" s="8">
        <v>0.3</v>
      </c>
      <c r="D7" s="8">
        <v>0.3</v>
      </c>
      <c r="E7" s="8">
        <v>0.3</v>
      </c>
      <c r="F7" s="8">
        <v>0.3</v>
      </c>
      <c r="G7" s="8">
        <v>0.3</v>
      </c>
      <c r="H7" s="8">
        <v>0.3</v>
      </c>
      <c r="I7" s="8">
        <v>0.3</v>
      </c>
      <c r="J7" s="8">
        <v>0.3</v>
      </c>
      <c r="K7" s="8">
        <v>0.3</v>
      </c>
      <c r="L7" s="8">
        <v>0.3</v>
      </c>
      <c r="M7" s="8">
        <v>0.3</v>
      </c>
      <c r="N7" s="8">
        <v>0.3</v>
      </c>
    </row>
    <row r="8" spans="1:14" ht="12.75">
      <c r="A8" s="8" t="s">
        <v>22</v>
      </c>
      <c r="B8" s="8" t="s">
        <v>13</v>
      </c>
      <c r="C8" s="8">
        <v>0.3</v>
      </c>
      <c r="D8" s="8">
        <v>0.3</v>
      </c>
      <c r="E8" s="8">
        <v>0.3</v>
      </c>
      <c r="F8" s="8">
        <v>0.3</v>
      </c>
      <c r="G8" s="8">
        <v>0.3</v>
      </c>
      <c r="H8" s="8">
        <v>0.3</v>
      </c>
      <c r="I8" s="8">
        <v>0.3</v>
      </c>
      <c r="J8" s="8">
        <v>0.3</v>
      </c>
      <c r="K8" s="8">
        <v>0.3</v>
      </c>
      <c r="L8" s="8">
        <v>0.3</v>
      </c>
      <c r="M8" s="8">
        <v>0.3</v>
      </c>
      <c r="N8" s="8">
        <v>0.3</v>
      </c>
    </row>
    <row r="9" spans="1:14" ht="12.75">
      <c r="A9" s="8" t="s">
        <v>23</v>
      </c>
      <c r="B9" s="8" t="s">
        <v>13</v>
      </c>
      <c r="C9" s="8">
        <v>3</v>
      </c>
      <c r="D9" s="8">
        <v>3</v>
      </c>
      <c r="E9" s="8">
        <v>3</v>
      </c>
      <c r="F9" s="8">
        <v>5</v>
      </c>
      <c r="G9" s="8">
        <v>7</v>
      </c>
      <c r="H9" s="8">
        <v>8</v>
      </c>
      <c r="I9" s="8">
        <v>5</v>
      </c>
      <c r="J9" s="8">
        <v>5</v>
      </c>
      <c r="K9" s="8">
        <v>4</v>
      </c>
      <c r="L9" s="8">
        <v>4</v>
      </c>
      <c r="M9" s="8">
        <v>3</v>
      </c>
      <c r="N9" s="8">
        <v>3</v>
      </c>
    </row>
    <row r="10" spans="1:14" ht="12.75">
      <c r="A10" s="8" t="s">
        <v>24</v>
      </c>
      <c r="B10" s="8" t="s">
        <v>13</v>
      </c>
      <c r="C10" s="8">
        <v>40</v>
      </c>
      <c r="D10" s="8">
        <v>45</v>
      </c>
      <c r="E10" s="8">
        <v>50</v>
      </c>
      <c r="F10" s="8">
        <v>100</v>
      </c>
      <c r="G10" s="8">
        <v>140</v>
      </c>
      <c r="H10" s="8">
        <v>90</v>
      </c>
      <c r="I10" s="8">
        <v>42</v>
      </c>
      <c r="J10" s="8">
        <v>42</v>
      </c>
      <c r="K10" s="8">
        <v>42</v>
      </c>
      <c r="L10" s="8">
        <v>42</v>
      </c>
      <c r="M10" s="8">
        <v>40</v>
      </c>
      <c r="N10" s="8">
        <v>40</v>
      </c>
    </row>
    <row r="11" spans="1:14" ht="12.75">
      <c r="A11" s="8" t="s">
        <v>25</v>
      </c>
      <c r="B11" s="8" t="s">
        <v>13</v>
      </c>
      <c r="C11" s="8">
        <v>3</v>
      </c>
      <c r="D11" s="8">
        <v>3</v>
      </c>
      <c r="E11" s="8">
        <v>4</v>
      </c>
      <c r="F11" s="8">
        <v>8</v>
      </c>
      <c r="G11" s="8">
        <v>15</v>
      </c>
      <c r="H11" s="8">
        <v>14</v>
      </c>
      <c r="I11" s="8">
        <v>10</v>
      </c>
      <c r="J11" s="8">
        <v>6</v>
      </c>
      <c r="K11" s="8">
        <v>6</v>
      </c>
      <c r="L11" s="8">
        <v>4</v>
      </c>
      <c r="M11" s="8">
        <v>4</v>
      </c>
      <c r="N11" s="8">
        <v>3</v>
      </c>
    </row>
    <row r="12" spans="1:14" ht="12.75">
      <c r="A12" s="8" t="s">
        <v>26</v>
      </c>
      <c r="B12" s="8" t="s">
        <v>13</v>
      </c>
      <c r="C12" s="8">
        <v>3</v>
      </c>
      <c r="D12" s="8">
        <v>3</v>
      </c>
      <c r="E12" s="8">
        <v>3</v>
      </c>
      <c r="F12" s="8">
        <v>7</v>
      </c>
      <c r="G12" s="8">
        <v>15</v>
      </c>
      <c r="H12" s="8">
        <v>10</v>
      </c>
      <c r="I12" s="8">
        <v>7</v>
      </c>
      <c r="J12" s="8">
        <v>5</v>
      </c>
      <c r="K12" s="8">
        <v>4</v>
      </c>
      <c r="L12" s="8">
        <v>4</v>
      </c>
      <c r="M12" s="8">
        <v>3</v>
      </c>
      <c r="N12" s="8">
        <v>3</v>
      </c>
    </row>
    <row r="13" spans="1:14" ht="12.75">
      <c r="A13" s="8" t="s">
        <v>27</v>
      </c>
      <c r="B13" s="8" t="s">
        <v>13</v>
      </c>
      <c r="C13" s="8">
        <v>0.3</v>
      </c>
      <c r="D13" s="8">
        <v>0.3</v>
      </c>
      <c r="E13" s="8">
        <v>0.4</v>
      </c>
      <c r="F13" s="8">
        <v>1</v>
      </c>
      <c r="G13" s="8">
        <v>3</v>
      </c>
      <c r="H13" s="8">
        <v>1.9</v>
      </c>
      <c r="I13" s="8">
        <v>1.1</v>
      </c>
      <c r="J13" s="8">
        <v>0.6</v>
      </c>
      <c r="K13" s="8">
        <v>0.5</v>
      </c>
      <c r="L13" s="8">
        <v>0.4</v>
      </c>
      <c r="M13" s="8">
        <v>0.4</v>
      </c>
      <c r="N13" s="8">
        <v>0.3</v>
      </c>
    </row>
    <row r="14" spans="1:14" ht="12.75">
      <c r="A14" s="8" t="s">
        <v>28</v>
      </c>
      <c r="B14" s="8" t="s">
        <v>13</v>
      </c>
      <c r="C14" s="8">
        <v>9</v>
      </c>
      <c r="D14" s="8">
        <v>9</v>
      </c>
      <c r="E14" s="8">
        <v>11</v>
      </c>
      <c r="F14" s="8">
        <v>23</v>
      </c>
      <c r="G14" s="8">
        <v>50</v>
      </c>
      <c r="H14" s="8">
        <v>28</v>
      </c>
      <c r="I14" s="8">
        <v>15</v>
      </c>
      <c r="J14" s="8">
        <v>12</v>
      </c>
      <c r="K14" s="8">
        <v>11</v>
      </c>
      <c r="L14" s="8">
        <v>11</v>
      </c>
      <c r="M14" s="8">
        <v>11</v>
      </c>
      <c r="N14" s="8">
        <v>10</v>
      </c>
    </row>
    <row r="15" spans="1:14" ht="12.75">
      <c r="A15" s="8" t="s">
        <v>29</v>
      </c>
      <c r="B15" s="8" t="s">
        <v>13</v>
      </c>
      <c r="C15" s="8">
        <v>95</v>
      </c>
      <c r="D15" s="8">
        <v>95</v>
      </c>
      <c r="E15" s="8">
        <v>110</v>
      </c>
      <c r="F15" s="8">
        <v>175</v>
      </c>
      <c r="G15" s="8">
        <v>325</v>
      </c>
      <c r="H15" s="8">
        <v>250</v>
      </c>
      <c r="I15" s="8">
        <v>145</v>
      </c>
      <c r="J15" s="8">
        <v>130</v>
      </c>
      <c r="K15" s="8">
        <v>115</v>
      </c>
      <c r="L15" s="8">
        <v>110</v>
      </c>
      <c r="M15" s="8">
        <v>105</v>
      </c>
      <c r="N15" s="8">
        <v>100</v>
      </c>
    </row>
    <row r="16" spans="1:14" ht="12.75">
      <c r="A16" s="8" t="s">
        <v>30</v>
      </c>
      <c r="B16" s="8" t="s">
        <v>13</v>
      </c>
      <c r="C16" s="8">
        <v>5</v>
      </c>
      <c r="D16" s="8">
        <v>5</v>
      </c>
      <c r="E16" s="8">
        <v>8</v>
      </c>
      <c r="F16" s="8">
        <v>16</v>
      </c>
      <c r="G16" s="8">
        <v>45</v>
      </c>
      <c r="H16" s="8">
        <v>25</v>
      </c>
      <c r="I16" s="8">
        <v>6</v>
      </c>
      <c r="J16" s="8">
        <v>3</v>
      </c>
      <c r="K16" s="8">
        <v>3</v>
      </c>
      <c r="L16" s="8">
        <v>3</v>
      </c>
      <c r="M16" s="8">
        <v>5</v>
      </c>
      <c r="N16" s="8">
        <v>5</v>
      </c>
    </row>
    <row r="17" spans="1:14" ht="12.75">
      <c r="A17" s="8" t="s">
        <v>31</v>
      </c>
      <c r="B17" s="8" t="s">
        <v>13</v>
      </c>
      <c r="C17" s="8">
        <v>11</v>
      </c>
      <c r="D17" s="8">
        <v>10</v>
      </c>
      <c r="E17" s="8">
        <v>10</v>
      </c>
      <c r="F17" s="8">
        <v>20</v>
      </c>
      <c r="G17" s="8">
        <v>94</v>
      </c>
      <c r="H17" s="8">
        <v>115</v>
      </c>
      <c r="I17" s="8">
        <v>102</v>
      </c>
      <c r="J17" s="8">
        <v>85</v>
      </c>
      <c r="K17" s="8">
        <v>45</v>
      </c>
      <c r="L17" s="8">
        <v>20</v>
      </c>
      <c r="M17" s="8">
        <v>20</v>
      </c>
      <c r="N17" s="8">
        <v>11</v>
      </c>
    </row>
    <row r="18" spans="1:14" ht="12.75">
      <c r="A18" s="8" t="s">
        <v>32</v>
      </c>
      <c r="B18" s="8" t="s">
        <v>13</v>
      </c>
      <c r="C18" s="8">
        <v>20</v>
      </c>
      <c r="D18" s="8">
        <v>20</v>
      </c>
      <c r="E18" s="8">
        <v>20</v>
      </c>
      <c r="F18" s="8">
        <v>30</v>
      </c>
      <c r="G18" s="8">
        <v>60</v>
      </c>
      <c r="H18" s="8">
        <v>140</v>
      </c>
      <c r="I18" s="8">
        <v>120</v>
      </c>
      <c r="J18" s="8">
        <v>80</v>
      </c>
      <c r="K18" s="8">
        <v>40</v>
      </c>
      <c r="L18" s="8">
        <v>40</v>
      </c>
      <c r="M18" s="8">
        <v>30</v>
      </c>
      <c r="N18" s="8">
        <v>20</v>
      </c>
    </row>
    <row r="19" spans="1:14" ht="12.75">
      <c r="A19" s="8" t="s">
        <v>33</v>
      </c>
      <c r="B19" s="8" t="s">
        <v>13</v>
      </c>
      <c r="C19" s="8">
        <v>2</v>
      </c>
      <c r="D19" s="8">
        <v>2</v>
      </c>
      <c r="E19" s="8">
        <v>2</v>
      </c>
      <c r="F19" s="8">
        <v>2</v>
      </c>
      <c r="G19" s="8">
        <v>9</v>
      </c>
      <c r="H19" s="8">
        <v>9</v>
      </c>
      <c r="I19" s="8">
        <v>2</v>
      </c>
      <c r="J19" s="8">
        <v>2</v>
      </c>
      <c r="K19" s="8">
        <v>2</v>
      </c>
      <c r="L19" s="8">
        <v>2</v>
      </c>
      <c r="M19" s="8">
        <v>2</v>
      </c>
      <c r="N19" s="8">
        <v>2</v>
      </c>
    </row>
    <row r="20" spans="1:14" ht="12.75">
      <c r="A20" s="8" t="s">
        <v>34</v>
      </c>
      <c r="B20" s="8" t="s">
        <v>13</v>
      </c>
      <c r="C20" s="8">
        <v>9</v>
      </c>
      <c r="D20" s="8">
        <v>9</v>
      </c>
      <c r="E20" s="8">
        <v>14</v>
      </c>
      <c r="F20" s="8">
        <v>23</v>
      </c>
      <c r="G20" s="8">
        <v>56</v>
      </c>
      <c r="H20" s="8">
        <v>27</v>
      </c>
      <c r="I20" s="8">
        <v>11</v>
      </c>
      <c r="J20" s="8">
        <v>10</v>
      </c>
      <c r="K20" s="8">
        <v>10</v>
      </c>
      <c r="L20" s="8">
        <v>10</v>
      </c>
      <c r="M20" s="8">
        <v>9</v>
      </c>
      <c r="N20" s="8">
        <v>9</v>
      </c>
    </row>
    <row r="21" spans="1:14" ht="12.75">
      <c r="A21" s="8" t="s">
        <v>35</v>
      </c>
      <c r="B21" s="8" t="s">
        <v>13</v>
      </c>
      <c r="C21" s="8">
        <v>13</v>
      </c>
      <c r="D21" s="8">
        <v>13</v>
      </c>
      <c r="E21" s="8">
        <v>20</v>
      </c>
      <c r="F21" s="8">
        <v>24</v>
      </c>
      <c r="G21" s="8">
        <v>50</v>
      </c>
      <c r="H21" s="8">
        <v>65</v>
      </c>
      <c r="I21" s="8">
        <v>35</v>
      </c>
      <c r="J21" s="8">
        <v>25</v>
      </c>
      <c r="K21" s="8">
        <v>25</v>
      </c>
      <c r="L21" s="8">
        <v>25</v>
      </c>
      <c r="M21" s="8">
        <v>20</v>
      </c>
      <c r="N21" s="8">
        <v>15</v>
      </c>
    </row>
    <row r="22" spans="1:14" ht="12.75">
      <c r="A22" s="8" t="s">
        <v>36</v>
      </c>
      <c r="B22" s="8" t="s">
        <v>13</v>
      </c>
      <c r="C22" s="8">
        <v>20</v>
      </c>
      <c r="D22" s="8">
        <v>20</v>
      </c>
      <c r="E22" s="8">
        <v>22</v>
      </c>
      <c r="F22" s="8">
        <v>26</v>
      </c>
      <c r="G22" s="8">
        <v>55</v>
      </c>
      <c r="H22" s="8">
        <v>60</v>
      </c>
      <c r="I22" s="8">
        <v>35</v>
      </c>
      <c r="J22" s="8">
        <v>26</v>
      </c>
      <c r="K22" s="8">
        <v>24</v>
      </c>
      <c r="L22" s="8">
        <v>22</v>
      </c>
      <c r="M22" s="8">
        <v>22</v>
      </c>
      <c r="N22" s="8">
        <v>22</v>
      </c>
    </row>
    <row r="23" spans="1:14" ht="12.75">
      <c r="A23" s="8" t="s">
        <v>37</v>
      </c>
      <c r="B23" s="8" t="s">
        <v>13</v>
      </c>
      <c r="C23" s="8">
        <v>2</v>
      </c>
      <c r="D23" s="8">
        <v>2</v>
      </c>
      <c r="E23" s="8">
        <v>2</v>
      </c>
      <c r="F23" s="8">
        <v>2</v>
      </c>
      <c r="G23" s="8">
        <v>2</v>
      </c>
      <c r="H23" s="8">
        <v>2</v>
      </c>
      <c r="I23" s="8">
        <v>2</v>
      </c>
      <c r="J23" s="8">
        <v>2</v>
      </c>
      <c r="K23" s="8">
        <v>2</v>
      </c>
      <c r="L23" s="8">
        <v>2</v>
      </c>
      <c r="M23" s="8">
        <v>2</v>
      </c>
      <c r="N23" s="8">
        <v>2</v>
      </c>
    </row>
    <row r="24" spans="1:14" ht="12.75">
      <c r="A24" s="8" t="s">
        <v>38</v>
      </c>
      <c r="B24" s="8" t="s">
        <v>13</v>
      </c>
      <c r="C24" s="8">
        <v>5</v>
      </c>
      <c r="D24" s="8">
        <v>5</v>
      </c>
      <c r="E24" s="8">
        <v>5</v>
      </c>
      <c r="F24" s="8">
        <v>10</v>
      </c>
      <c r="G24" s="8">
        <v>12</v>
      </c>
      <c r="H24" s="8">
        <v>13</v>
      </c>
      <c r="I24" s="8">
        <v>10</v>
      </c>
      <c r="J24" s="8">
        <v>9</v>
      </c>
      <c r="K24" s="8">
        <v>7</v>
      </c>
      <c r="L24" s="8">
        <v>7</v>
      </c>
      <c r="M24" s="8">
        <v>7</v>
      </c>
      <c r="N24" s="8">
        <v>6</v>
      </c>
    </row>
    <row r="25" spans="1:14" ht="12.75">
      <c r="A25" s="8" t="s">
        <v>39</v>
      </c>
      <c r="B25" s="8" t="s">
        <v>13</v>
      </c>
      <c r="C25" s="8">
        <v>25</v>
      </c>
      <c r="D25" s="8">
        <v>25</v>
      </c>
      <c r="E25" s="8">
        <v>25</v>
      </c>
      <c r="F25" s="8">
        <v>40</v>
      </c>
      <c r="G25" s="8">
        <v>60</v>
      </c>
      <c r="H25" s="8">
        <v>55</v>
      </c>
      <c r="I25" s="8">
        <v>22</v>
      </c>
      <c r="J25" s="8">
        <v>22</v>
      </c>
      <c r="K25" s="8">
        <v>25</v>
      </c>
      <c r="L25" s="8">
        <v>25</v>
      </c>
      <c r="M25" s="8">
        <v>25</v>
      </c>
      <c r="N25" s="8">
        <v>25</v>
      </c>
    </row>
    <row r="26" spans="1:14" ht="12.75">
      <c r="A26" s="8" t="s">
        <v>40</v>
      </c>
      <c r="B26" s="8" t="s">
        <v>13</v>
      </c>
      <c r="C26" s="8">
        <v>3</v>
      </c>
      <c r="D26" s="8">
        <v>3</v>
      </c>
      <c r="E26" s="8">
        <v>4</v>
      </c>
      <c r="F26" s="8">
        <v>5</v>
      </c>
      <c r="G26" s="8">
        <v>13</v>
      </c>
      <c r="H26" s="8">
        <v>9</v>
      </c>
      <c r="I26" s="8">
        <v>5</v>
      </c>
      <c r="J26" s="8">
        <v>3</v>
      </c>
      <c r="K26" s="8">
        <v>3</v>
      </c>
      <c r="L26" s="8">
        <v>3</v>
      </c>
      <c r="M26" s="8">
        <v>3</v>
      </c>
      <c r="N26" s="8">
        <v>3</v>
      </c>
    </row>
    <row r="27" spans="1:14" ht="12.75">
      <c r="A27" s="8" t="s">
        <v>41</v>
      </c>
      <c r="B27" s="8" t="s">
        <v>13</v>
      </c>
      <c r="C27" s="8">
        <v>30</v>
      </c>
      <c r="D27" s="8">
        <v>30</v>
      </c>
      <c r="E27" s="8">
        <v>30</v>
      </c>
      <c r="F27" s="8">
        <v>35</v>
      </c>
      <c r="G27" s="8">
        <v>50</v>
      </c>
      <c r="H27" s="8">
        <v>30</v>
      </c>
      <c r="I27" s="8">
        <v>21</v>
      </c>
      <c r="J27" s="8">
        <v>21</v>
      </c>
      <c r="K27" s="8">
        <v>21</v>
      </c>
      <c r="L27" s="8">
        <v>21</v>
      </c>
      <c r="M27" s="8">
        <v>21</v>
      </c>
      <c r="N27" s="8">
        <v>21</v>
      </c>
    </row>
    <row r="28" spans="1:14" ht="12.75">
      <c r="A28" s="8" t="s">
        <v>42</v>
      </c>
      <c r="B28" s="8" t="s">
        <v>13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</row>
    <row r="29" spans="1:14" ht="12.75">
      <c r="A29" s="8" t="s">
        <v>43</v>
      </c>
      <c r="B29" s="8" t="s">
        <v>13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</row>
    <row r="30" spans="1:14" ht="12.75">
      <c r="A30" s="8" t="s">
        <v>44</v>
      </c>
      <c r="B30" s="8" t="s">
        <v>13</v>
      </c>
      <c r="C30" s="8">
        <v>5</v>
      </c>
      <c r="D30" s="8">
        <v>5</v>
      </c>
      <c r="E30" s="8">
        <v>5</v>
      </c>
      <c r="F30" s="8">
        <v>5</v>
      </c>
      <c r="G30" s="8">
        <v>5</v>
      </c>
      <c r="H30" s="8">
        <v>5</v>
      </c>
      <c r="I30" s="8">
        <v>5</v>
      </c>
      <c r="J30" s="8">
        <v>5</v>
      </c>
      <c r="K30" s="8">
        <v>5</v>
      </c>
      <c r="L30" s="8">
        <v>5</v>
      </c>
      <c r="M30" s="8">
        <v>5</v>
      </c>
      <c r="N30" s="8">
        <v>5</v>
      </c>
    </row>
    <row r="31" spans="1:14" ht="12.75">
      <c r="A31" s="8" t="s">
        <v>45</v>
      </c>
      <c r="B31" s="8" t="s">
        <v>13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</row>
    <row r="32" spans="1:14" ht="12.75">
      <c r="A32" s="8" t="s">
        <v>46</v>
      </c>
      <c r="B32" s="8" t="s">
        <v>13</v>
      </c>
      <c r="C32" s="8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</row>
    <row r="33" spans="1:14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9" sqref="A9"/>
    </sheetView>
  </sheetViews>
  <sheetFormatPr defaultColWidth="9.140625" defaultRowHeight="12.75"/>
  <cols>
    <col min="1" max="1" width="59.421875" style="0" customWidth="1"/>
  </cols>
  <sheetData>
    <row r="1" spans="1:14" ht="12.75">
      <c r="A1" s="8" t="s">
        <v>162</v>
      </c>
      <c r="B1" s="8"/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</row>
    <row r="2" spans="1:2" ht="12.75">
      <c r="A2" s="8" t="s">
        <v>46</v>
      </c>
      <c r="B2" s="8">
        <v>0</v>
      </c>
    </row>
    <row r="3" spans="1:14" ht="12.75">
      <c r="A3" s="8" t="s">
        <v>47</v>
      </c>
      <c r="B3" s="8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2" ht="12.75">
      <c r="A4" s="8"/>
      <c r="B4" s="8">
        <v>0</v>
      </c>
    </row>
    <row r="5" spans="1:2" ht="12.75">
      <c r="A5" s="8"/>
      <c r="B5" s="8">
        <v>0</v>
      </c>
    </row>
    <row r="6" spans="1:14" ht="12.75">
      <c r="A6" s="8" t="s">
        <v>19</v>
      </c>
      <c r="B6" s="8">
        <v>0.7</v>
      </c>
      <c r="C6">
        <v>0.2</v>
      </c>
      <c r="D6">
        <v>0.2</v>
      </c>
      <c r="E6">
        <v>0.2</v>
      </c>
      <c r="F6">
        <v>0.3</v>
      </c>
      <c r="G6">
        <v>0.4</v>
      </c>
      <c r="H6">
        <v>0.7</v>
      </c>
      <c r="I6">
        <v>0.4</v>
      </c>
      <c r="J6">
        <v>0.3</v>
      </c>
      <c r="K6">
        <v>0.2</v>
      </c>
      <c r="L6">
        <v>0.2</v>
      </c>
      <c r="M6">
        <v>0.3</v>
      </c>
      <c r="N6">
        <v>0.2</v>
      </c>
    </row>
    <row r="7" spans="1:14" ht="12.75">
      <c r="A7" s="8" t="s">
        <v>18</v>
      </c>
      <c r="B7" s="8">
        <v>6</v>
      </c>
      <c r="C7">
        <v>1</v>
      </c>
      <c r="D7">
        <v>1</v>
      </c>
      <c r="E7">
        <v>1</v>
      </c>
      <c r="F7">
        <v>2</v>
      </c>
      <c r="G7">
        <v>4</v>
      </c>
      <c r="H7">
        <v>5</v>
      </c>
      <c r="I7">
        <v>5</v>
      </c>
      <c r="J7">
        <v>6</v>
      </c>
      <c r="K7">
        <v>3</v>
      </c>
      <c r="L7">
        <v>3</v>
      </c>
      <c r="M7">
        <v>2</v>
      </c>
      <c r="N7">
        <v>2</v>
      </c>
    </row>
    <row r="8" spans="1:14" ht="12.75">
      <c r="A8" s="8" t="s">
        <v>37</v>
      </c>
      <c r="B8" s="8">
        <v>6</v>
      </c>
      <c r="C8">
        <v>2</v>
      </c>
      <c r="D8">
        <v>2</v>
      </c>
      <c r="E8">
        <v>2</v>
      </c>
      <c r="F8">
        <v>2</v>
      </c>
      <c r="G8">
        <v>6</v>
      </c>
      <c r="H8">
        <v>4</v>
      </c>
      <c r="I8">
        <v>4</v>
      </c>
      <c r="J8">
        <v>3</v>
      </c>
      <c r="K8">
        <v>2</v>
      </c>
      <c r="L8">
        <v>2</v>
      </c>
      <c r="M8">
        <v>2</v>
      </c>
      <c r="N8">
        <v>2</v>
      </c>
    </row>
    <row r="9" spans="1:14" ht="12.75">
      <c r="A9" s="8" t="s">
        <v>27</v>
      </c>
      <c r="B9" s="8">
        <v>6.7</v>
      </c>
      <c r="C9">
        <v>0.5</v>
      </c>
      <c r="D9">
        <v>0.4</v>
      </c>
      <c r="E9">
        <v>0.5</v>
      </c>
      <c r="F9">
        <v>1.7</v>
      </c>
      <c r="G9">
        <v>5.2</v>
      </c>
      <c r="H9">
        <v>6.7</v>
      </c>
      <c r="I9">
        <v>2.5</v>
      </c>
      <c r="J9">
        <v>1.1</v>
      </c>
      <c r="K9">
        <v>0.7</v>
      </c>
      <c r="L9">
        <v>0.7</v>
      </c>
      <c r="M9">
        <v>0.6</v>
      </c>
      <c r="N9">
        <v>0.4</v>
      </c>
    </row>
    <row r="10" spans="1:14" ht="12.75">
      <c r="A10" s="8" t="s">
        <v>21</v>
      </c>
      <c r="B10" s="8">
        <v>11</v>
      </c>
      <c r="C10">
        <v>1</v>
      </c>
      <c r="D10">
        <v>1</v>
      </c>
      <c r="E10">
        <v>1</v>
      </c>
      <c r="F10">
        <v>2</v>
      </c>
      <c r="G10">
        <v>6</v>
      </c>
      <c r="H10">
        <v>11</v>
      </c>
      <c r="I10">
        <v>8</v>
      </c>
      <c r="J10">
        <v>3</v>
      </c>
      <c r="K10">
        <v>2</v>
      </c>
      <c r="L10">
        <v>2</v>
      </c>
      <c r="M10">
        <v>1</v>
      </c>
      <c r="N10">
        <v>1</v>
      </c>
    </row>
    <row r="11" spans="1:14" ht="12.75">
      <c r="A11" s="8" t="s">
        <v>22</v>
      </c>
      <c r="B11" s="8">
        <v>14</v>
      </c>
      <c r="C11">
        <v>1</v>
      </c>
      <c r="D11">
        <v>1</v>
      </c>
      <c r="E11">
        <v>1</v>
      </c>
      <c r="F11">
        <v>2</v>
      </c>
      <c r="G11">
        <v>7</v>
      </c>
      <c r="H11">
        <v>14</v>
      </c>
      <c r="I11">
        <v>9</v>
      </c>
      <c r="J11">
        <v>4</v>
      </c>
      <c r="K11">
        <v>2</v>
      </c>
      <c r="L11">
        <v>2</v>
      </c>
      <c r="M11">
        <v>1</v>
      </c>
      <c r="N11">
        <v>1</v>
      </c>
    </row>
    <row r="12" spans="1:14" ht="12.75">
      <c r="A12" s="8" t="s">
        <v>33</v>
      </c>
      <c r="B12" s="8">
        <v>24</v>
      </c>
      <c r="C12">
        <v>3</v>
      </c>
      <c r="D12">
        <v>2</v>
      </c>
      <c r="E12">
        <v>3</v>
      </c>
      <c r="F12">
        <v>4</v>
      </c>
      <c r="G12">
        <v>13</v>
      </c>
      <c r="H12">
        <v>24</v>
      </c>
      <c r="I12">
        <v>15</v>
      </c>
      <c r="J12">
        <v>2</v>
      </c>
      <c r="K12">
        <v>2</v>
      </c>
      <c r="L12">
        <v>2</v>
      </c>
      <c r="M12">
        <v>3</v>
      </c>
      <c r="N12">
        <v>3</v>
      </c>
    </row>
    <row r="13" spans="1:14" ht="12.75">
      <c r="A13" s="8" t="s">
        <v>42</v>
      </c>
      <c r="B13" s="8">
        <v>30</v>
      </c>
      <c r="C13">
        <v>8</v>
      </c>
      <c r="D13">
        <v>7</v>
      </c>
      <c r="E13">
        <v>8</v>
      </c>
      <c r="F13">
        <v>14</v>
      </c>
      <c r="G13">
        <v>25</v>
      </c>
      <c r="H13">
        <v>30</v>
      </c>
      <c r="I13">
        <v>10</v>
      </c>
      <c r="J13">
        <v>9</v>
      </c>
      <c r="K13">
        <v>10</v>
      </c>
      <c r="L13">
        <v>8</v>
      </c>
      <c r="M13">
        <v>9</v>
      </c>
      <c r="N13">
        <v>7</v>
      </c>
    </row>
    <row r="14" spans="1:14" ht="12.75">
      <c r="A14" s="8" t="s">
        <v>23</v>
      </c>
      <c r="B14" s="8">
        <v>33</v>
      </c>
      <c r="C14">
        <v>5</v>
      </c>
      <c r="D14">
        <v>5</v>
      </c>
      <c r="E14">
        <v>5</v>
      </c>
      <c r="F14">
        <v>7</v>
      </c>
      <c r="G14">
        <v>17</v>
      </c>
      <c r="H14">
        <v>33</v>
      </c>
      <c r="I14">
        <v>9</v>
      </c>
      <c r="J14">
        <v>5</v>
      </c>
      <c r="K14">
        <v>4</v>
      </c>
      <c r="L14">
        <v>8</v>
      </c>
      <c r="M14">
        <v>7</v>
      </c>
      <c r="N14">
        <v>6</v>
      </c>
    </row>
    <row r="15" spans="1:14" ht="12.75">
      <c r="A15" s="8" t="s">
        <v>25</v>
      </c>
      <c r="B15" s="8">
        <v>47</v>
      </c>
      <c r="C15">
        <v>5</v>
      </c>
      <c r="D15">
        <v>3</v>
      </c>
      <c r="E15">
        <v>8</v>
      </c>
      <c r="F15">
        <v>15</v>
      </c>
      <c r="G15">
        <v>41</v>
      </c>
      <c r="H15">
        <v>47</v>
      </c>
      <c r="I15">
        <v>8</v>
      </c>
      <c r="J15">
        <v>6</v>
      </c>
      <c r="K15">
        <v>5</v>
      </c>
      <c r="L15">
        <v>8</v>
      </c>
      <c r="M15">
        <v>7</v>
      </c>
      <c r="N15">
        <v>5</v>
      </c>
    </row>
    <row r="16" spans="1:14" ht="12.75">
      <c r="A16" s="8" t="s">
        <v>26</v>
      </c>
      <c r="B16" s="8">
        <v>48</v>
      </c>
      <c r="C16">
        <v>4</v>
      </c>
      <c r="D16">
        <v>3</v>
      </c>
      <c r="E16">
        <v>4</v>
      </c>
      <c r="F16">
        <v>13</v>
      </c>
      <c r="G16">
        <v>39</v>
      </c>
      <c r="H16">
        <v>48</v>
      </c>
      <c r="I16">
        <v>14</v>
      </c>
      <c r="J16">
        <v>5</v>
      </c>
      <c r="K16">
        <v>4</v>
      </c>
      <c r="L16">
        <v>5</v>
      </c>
      <c r="M16">
        <v>4</v>
      </c>
      <c r="N16">
        <v>3</v>
      </c>
    </row>
    <row r="17" spans="1:14" ht="12.75">
      <c r="A17" s="8" t="s">
        <v>40</v>
      </c>
      <c r="B17" s="8">
        <v>50</v>
      </c>
      <c r="C17">
        <v>5</v>
      </c>
      <c r="D17">
        <v>4</v>
      </c>
      <c r="E17">
        <v>5</v>
      </c>
      <c r="F17">
        <v>7</v>
      </c>
      <c r="G17">
        <v>25</v>
      </c>
      <c r="H17">
        <v>50</v>
      </c>
      <c r="I17">
        <v>35</v>
      </c>
      <c r="J17">
        <v>4</v>
      </c>
      <c r="K17">
        <v>3</v>
      </c>
      <c r="L17">
        <v>3</v>
      </c>
      <c r="M17">
        <v>4</v>
      </c>
      <c r="N17">
        <v>4</v>
      </c>
    </row>
    <row r="18" spans="1:14" ht="12.75">
      <c r="A18" s="8" t="s">
        <v>45</v>
      </c>
      <c r="B18" s="8">
        <v>51</v>
      </c>
      <c r="C18">
        <v>7</v>
      </c>
      <c r="D18">
        <v>8</v>
      </c>
      <c r="E18">
        <v>13</v>
      </c>
      <c r="F18">
        <v>46</v>
      </c>
      <c r="G18">
        <v>51</v>
      </c>
      <c r="H18">
        <v>31</v>
      </c>
      <c r="I18">
        <v>11</v>
      </c>
      <c r="J18">
        <v>5</v>
      </c>
      <c r="K18">
        <v>4</v>
      </c>
      <c r="L18">
        <v>3</v>
      </c>
      <c r="M18">
        <v>4</v>
      </c>
      <c r="N18">
        <v>3</v>
      </c>
    </row>
    <row r="19" spans="1:14" ht="12.75">
      <c r="A19" s="8" t="s">
        <v>38</v>
      </c>
      <c r="B19" s="8">
        <v>94</v>
      </c>
      <c r="C19">
        <v>10</v>
      </c>
      <c r="D19">
        <v>8</v>
      </c>
      <c r="E19">
        <v>9</v>
      </c>
      <c r="F19">
        <v>24</v>
      </c>
      <c r="G19">
        <v>48</v>
      </c>
      <c r="H19">
        <v>94</v>
      </c>
      <c r="I19">
        <v>60</v>
      </c>
      <c r="J19">
        <v>16</v>
      </c>
      <c r="K19">
        <v>12</v>
      </c>
      <c r="L19">
        <v>10</v>
      </c>
      <c r="M19">
        <v>12</v>
      </c>
      <c r="N19">
        <v>8</v>
      </c>
    </row>
    <row r="20" spans="1:14" ht="12.75">
      <c r="A20" s="8" t="s">
        <v>0</v>
      </c>
      <c r="B20" s="8">
        <v>96</v>
      </c>
      <c r="C20">
        <v>11</v>
      </c>
      <c r="D20">
        <v>11</v>
      </c>
      <c r="E20">
        <v>12</v>
      </c>
      <c r="F20">
        <v>21</v>
      </c>
      <c r="G20">
        <v>52</v>
      </c>
      <c r="H20">
        <v>96</v>
      </c>
      <c r="I20">
        <v>93</v>
      </c>
      <c r="J20">
        <v>72</v>
      </c>
      <c r="K20">
        <v>59</v>
      </c>
      <c r="L20">
        <v>38</v>
      </c>
      <c r="M20">
        <v>14</v>
      </c>
      <c r="N20">
        <v>10</v>
      </c>
    </row>
    <row r="21" spans="1:14" ht="12.75">
      <c r="A21" s="8" t="s">
        <v>44</v>
      </c>
      <c r="B21" s="8">
        <v>103</v>
      </c>
      <c r="C21">
        <v>15</v>
      </c>
      <c r="D21">
        <v>18</v>
      </c>
      <c r="E21">
        <v>6</v>
      </c>
      <c r="F21">
        <v>95</v>
      </c>
      <c r="G21">
        <v>103</v>
      </c>
      <c r="H21">
        <v>71</v>
      </c>
      <c r="I21">
        <v>9</v>
      </c>
      <c r="J21">
        <v>23</v>
      </c>
      <c r="K21">
        <v>10</v>
      </c>
      <c r="L21">
        <v>9</v>
      </c>
      <c r="M21">
        <v>20</v>
      </c>
      <c r="N21">
        <v>15</v>
      </c>
    </row>
    <row r="22" spans="1:14" ht="12.75">
      <c r="A22" s="8" t="s">
        <v>30</v>
      </c>
      <c r="B22" s="8">
        <v>106</v>
      </c>
      <c r="C22">
        <v>8</v>
      </c>
      <c r="D22">
        <v>10</v>
      </c>
      <c r="E22">
        <v>12</v>
      </c>
      <c r="F22">
        <v>38</v>
      </c>
      <c r="G22">
        <v>97</v>
      </c>
      <c r="H22">
        <v>106</v>
      </c>
      <c r="I22">
        <v>12</v>
      </c>
      <c r="J22">
        <v>3</v>
      </c>
      <c r="K22">
        <v>3</v>
      </c>
      <c r="L22">
        <v>6</v>
      </c>
      <c r="M22">
        <v>6</v>
      </c>
      <c r="N22">
        <v>5</v>
      </c>
    </row>
    <row r="23" spans="1:14" ht="12.75">
      <c r="A23" s="8" t="s">
        <v>43</v>
      </c>
      <c r="B23" s="8">
        <v>114</v>
      </c>
      <c r="C23">
        <v>8</v>
      </c>
      <c r="D23">
        <v>10</v>
      </c>
      <c r="E23">
        <v>5</v>
      </c>
      <c r="F23">
        <v>101</v>
      </c>
      <c r="G23">
        <v>114</v>
      </c>
      <c r="H23">
        <v>81</v>
      </c>
      <c r="I23">
        <v>41</v>
      </c>
      <c r="J23">
        <v>60</v>
      </c>
      <c r="K23">
        <v>42</v>
      </c>
      <c r="L23">
        <v>14</v>
      </c>
      <c r="M23">
        <v>20</v>
      </c>
      <c r="N23">
        <v>13</v>
      </c>
    </row>
    <row r="24" spans="1:14" ht="12.75">
      <c r="A24" s="8" t="s">
        <v>34</v>
      </c>
      <c r="B24" s="8">
        <v>125</v>
      </c>
      <c r="C24">
        <v>17</v>
      </c>
      <c r="D24">
        <v>14</v>
      </c>
      <c r="E24">
        <v>16</v>
      </c>
      <c r="F24">
        <v>23</v>
      </c>
      <c r="G24">
        <v>67</v>
      </c>
      <c r="H24">
        <v>125</v>
      </c>
      <c r="I24">
        <v>78</v>
      </c>
      <c r="J24">
        <v>20</v>
      </c>
      <c r="K24">
        <v>15</v>
      </c>
      <c r="L24">
        <v>10</v>
      </c>
      <c r="M24">
        <v>20</v>
      </c>
      <c r="N24">
        <v>16</v>
      </c>
    </row>
    <row r="25" spans="1:14" ht="12.75">
      <c r="A25" s="8" t="s">
        <v>28</v>
      </c>
      <c r="B25" s="8">
        <v>156</v>
      </c>
      <c r="C25">
        <v>15</v>
      </c>
      <c r="D25">
        <v>15</v>
      </c>
      <c r="E25">
        <v>16</v>
      </c>
      <c r="F25">
        <v>60</v>
      </c>
      <c r="G25">
        <v>128</v>
      </c>
      <c r="H25">
        <v>156</v>
      </c>
      <c r="I25">
        <v>37</v>
      </c>
      <c r="J25">
        <v>18</v>
      </c>
      <c r="K25">
        <v>22</v>
      </c>
      <c r="L25">
        <v>24</v>
      </c>
      <c r="M25">
        <v>21</v>
      </c>
      <c r="N25">
        <v>16</v>
      </c>
    </row>
    <row r="26" spans="1:14" ht="12.75">
      <c r="A26" s="8" t="s">
        <v>39</v>
      </c>
      <c r="B26" s="8">
        <v>157</v>
      </c>
      <c r="C26">
        <v>43</v>
      </c>
      <c r="D26">
        <v>38</v>
      </c>
      <c r="E26">
        <v>40</v>
      </c>
      <c r="F26">
        <v>41</v>
      </c>
      <c r="G26">
        <v>90</v>
      </c>
      <c r="H26">
        <v>157</v>
      </c>
      <c r="I26">
        <v>111</v>
      </c>
      <c r="J26">
        <v>40</v>
      </c>
      <c r="K26">
        <v>40</v>
      </c>
      <c r="L26">
        <v>40</v>
      </c>
      <c r="M26">
        <v>49</v>
      </c>
      <c r="N26">
        <v>44</v>
      </c>
    </row>
    <row r="27" spans="1:14" ht="12.75">
      <c r="A27" s="8" t="s">
        <v>35</v>
      </c>
      <c r="B27" s="8">
        <v>174</v>
      </c>
      <c r="C27">
        <v>22</v>
      </c>
      <c r="D27">
        <v>18</v>
      </c>
      <c r="E27">
        <v>22</v>
      </c>
      <c r="F27">
        <v>24</v>
      </c>
      <c r="G27">
        <v>85</v>
      </c>
      <c r="H27">
        <v>174</v>
      </c>
      <c r="I27">
        <v>130</v>
      </c>
      <c r="J27">
        <v>70</v>
      </c>
      <c r="K27">
        <v>119</v>
      </c>
      <c r="L27">
        <v>92</v>
      </c>
      <c r="M27">
        <v>55</v>
      </c>
      <c r="N27">
        <v>26</v>
      </c>
    </row>
    <row r="28" spans="1:14" ht="12.75">
      <c r="A28" s="8" t="s">
        <v>36</v>
      </c>
      <c r="B28" s="8">
        <v>178</v>
      </c>
      <c r="C28">
        <v>38</v>
      </c>
      <c r="D28">
        <v>26</v>
      </c>
      <c r="E28">
        <v>22</v>
      </c>
      <c r="F28">
        <v>30</v>
      </c>
      <c r="G28">
        <v>88</v>
      </c>
      <c r="H28">
        <v>178</v>
      </c>
      <c r="I28">
        <v>178</v>
      </c>
      <c r="J28">
        <v>75</v>
      </c>
      <c r="K28">
        <v>70</v>
      </c>
      <c r="L28">
        <v>53</v>
      </c>
      <c r="M28">
        <v>43</v>
      </c>
      <c r="N28">
        <v>30</v>
      </c>
    </row>
    <row r="29" spans="1:14" ht="12.75">
      <c r="A29" s="8" t="s">
        <v>41</v>
      </c>
      <c r="B29" s="8">
        <v>191</v>
      </c>
      <c r="C29">
        <v>56</v>
      </c>
      <c r="D29">
        <v>50</v>
      </c>
      <c r="E29">
        <v>50</v>
      </c>
      <c r="F29">
        <v>70</v>
      </c>
      <c r="G29">
        <v>100</v>
      </c>
      <c r="H29">
        <v>191</v>
      </c>
      <c r="I29">
        <v>116</v>
      </c>
      <c r="J29">
        <v>40</v>
      </c>
      <c r="K29">
        <v>40</v>
      </c>
      <c r="L29">
        <v>66</v>
      </c>
      <c r="M29">
        <v>80</v>
      </c>
      <c r="N29">
        <v>70</v>
      </c>
    </row>
    <row r="30" spans="1:14" ht="12.75">
      <c r="A30" s="8" t="s">
        <v>31</v>
      </c>
      <c r="B30" s="8">
        <v>200</v>
      </c>
      <c r="C30">
        <v>24</v>
      </c>
      <c r="D30">
        <v>15</v>
      </c>
      <c r="E30">
        <v>15</v>
      </c>
      <c r="F30">
        <v>22</v>
      </c>
      <c r="G30">
        <v>101</v>
      </c>
      <c r="H30">
        <v>200</v>
      </c>
      <c r="I30">
        <v>191</v>
      </c>
      <c r="J30">
        <v>136</v>
      </c>
      <c r="K30">
        <v>138</v>
      </c>
      <c r="L30">
        <v>119</v>
      </c>
      <c r="M30">
        <v>48</v>
      </c>
      <c r="N30">
        <v>24</v>
      </c>
    </row>
    <row r="31" spans="1:14" ht="12.75">
      <c r="A31" s="8" t="s">
        <v>17</v>
      </c>
      <c r="B31" s="8">
        <v>210</v>
      </c>
      <c r="C31">
        <v>11</v>
      </c>
      <c r="D31">
        <v>8</v>
      </c>
      <c r="E31">
        <v>14</v>
      </c>
      <c r="F31">
        <v>30</v>
      </c>
      <c r="G31">
        <v>110</v>
      </c>
      <c r="H31">
        <v>210</v>
      </c>
      <c r="I31">
        <v>60</v>
      </c>
      <c r="J31">
        <v>14</v>
      </c>
      <c r="K31">
        <v>10</v>
      </c>
      <c r="L31">
        <v>10</v>
      </c>
      <c r="M31">
        <v>13</v>
      </c>
      <c r="N31">
        <v>8</v>
      </c>
    </row>
    <row r="32" spans="1:14" ht="12.75">
      <c r="A32" s="8" t="s">
        <v>32</v>
      </c>
      <c r="B32" s="8">
        <v>269</v>
      </c>
      <c r="C32">
        <v>35</v>
      </c>
      <c r="D32">
        <v>23</v>
      </c>
      <c r="E32">
        <v>33</v>
      </c>
      <c r="F32">
        <v>48</v>
      </c>
      <c r="G32">
        <v>96</v>
      </c>
      <c r="H32">
        <v>160</v>
      </c>
      <c r="I32">
        <v>269</v>
      </c>
      <c r="J32">
        <v>155</v>
      </c>
      <c r="K32">
        <v>106</v>
      </c>
      <c r="L32">
        <v>46</v>
      </c>
      <c r="M32">
        <v>38</v>
      </c>
      <c r="N32">
        <v>28</v>
      </c>
    </row>
    <row r="33" spans="1:14" ht="12.75">
      <c r="A33" s="8" t="s">
        <v>20</v>
      </c>
      <c r="B33" s="8">
        <v>446</v>
      </c>
      <c r="C33">
        <v>29</v>
      </c>
      <c r="D33">
        <v>24</v>
      </c>
      <c r="E33">
        <v>29</v>
      </c>
      <c r="F33">
        <v>101</v>
      </c>
      <c r="G33">
        <v>334</v>
      </c>
      <c r="H33">
        <v>446</v>
      </c>
      <c r="I33">
        <v>213</v>
      </c>
      <c r="J33">
        <v>92</v>
      </c>
      <c r="K33">
        <v>82</v>
      </c>
      <c r="L33">
        <v>63</v>
      </c>
      <c r="M33">
        <v>32</v>
      </c>
      <c r="N33">
        <v>23</v>
      </c>
    </row>
    <row r="34" spans="1:14" ht="12.75">
      <c r="A34" s="8" t="s">
        <v>24</v>
      </c>
      <c r="B34" s="8">
        <v>758</v>
      </c>
      <c r="C34">
        <v>68</v>
      </c>
      <c r="D34">
        <v>64</v>
      </c>
      <c r="E34">
        <v>79</v>
      </c>
      <c r="F34">
        <v>176</v>
      </c>
      <c r="G34">
        <v>516</v>
      </c>
      <c r="H34">
        <v>758</v>
      </c>
      <c r="I34">
        <v>222</v>
      </c>
      <c r="J34">
        <v>77</v>
      </c>
      <c r="K34">
        <v>96</v>
      </c>
      <c r="L34">
        <v>111</v>
      </c>
      <c r="M34">
        <v>85</v>
      </c>
      <c r="N34">
        <v>64</v>
      </c>
    </row>
    <row r="35" spans="1:14" ht="12.75">
      <c r="A35" s="8" t="s">
        <v>29</v>
      </c>
      <c r="B35" s="8">
        <v>1075</v>
      </c>
      <c r="C35">
        <v>133</v>
      </c>
      <c r="D35">
        <v>127</v>
      </c>
      <c r="E35">
        <v>141</v>
      </c>
      <c r="F35">
        <v>321</v>
      </c>
      <c r="G35">
        <v>778</v>
      </c>
      <c r="H35" s="1">
        <v>1075</v>
      </c>
      <c r="I35">
        <v>395</v>
      </c>
      <c r="J35">
        <v>190</v>
      </c>
      <c r="K35">
        <v>232</v>
      </c>
      <c r="L35">
        <v>241</v>
      </c>
      <c r="M35">
        <v>191</v>
      </c>
      <c r="N35">
        <v>136</v>
      </c>
    </row>
    <row r="36" spans="1:14" ht="12.75">
      <c r="A36" s="8"/>
      <c r="B36" s="8"/>
      <c r="C36" s="8">
        <v>1</v>
      </c>
      <c r="D36" s="8">
        <v>2</v>
      </c>
      <c r="E36" s="8">
        <v>3</v>
      </c>
      <c r="F36" s="8">
        <v>4</v>
      </c>
      <c r="G36" s="8">
        <v>5</v>
      </c>
      <c r="H36" s="8">
        <v>6</v>
      </c>
      <c r="I36" s="8">
        <v>7</v>
      </c>
      <c r="J36" s="8">
        <v>8</v>
      </c>
      <c r="K36" s="8">
        <v>9</v>
      </c>
      <c r="L36" s="8">
        <v>10</v>
      </c>
      <c r="M36" s="8">
        <v>11</v>
      </c>
      <c r="N36" s="8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58.28125" style="0" customWidth="1"/>
  </cols>
  <sheetData>
    <row r="1" spans="1:56" ht="12.75">
      <c r="A1" s="8" t="s">
        <v>162</v>
      </c>
      <c r="B1" s="8"/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E1" t="s">
        <v>1</v>
      </c>
      <c r="AF1" t="s">
        <v>2</v>
      </c>
      <c r="AG1" t="s">
        <v>3</v>
      </c>
      <c r="AH1" t="s">
        <v>4</v>
      </c>
      <c r="AI1" t="s">
        <v>5</v>
      </c>
      <c r="AJ1" t="s">
        <v>6</v>
      </c>
      <c r="AK1" t="s">
        <v>7</v>
      </c>
      <c r="AL1" t="s">
        <v>8</v>
      </c>
      <c r="AM1" t="s">
        <v>9</v>
      </c>
      <c r="AN1" t="s">
        <v>10</v>
      </c>
      <c r="AO1" t="s">
        <v>11</v>
      </c>
      <c r="AP1" t="s">
        <v>12</v>
      </c>
      <c r="AS1" t="s">
        <v>1</v>
      </c>
      <c r="AT1" t="s">
        <v>2</v>
      </c>
      <c r="AU1" t="s">
        <v>3</v>
      </c>
      <c r="AV1" t="s">
        <v>4</v>
      </c>
      <c r="AW1" t="s">
        <v>5</v>
      </c>
      <c r="AX1" t="s">
        <v>6</v>
      </c>
      <c r="AY1" t="s">
        <v>7</v>
      </c>
      <c r="AZ1" t="s">
        <v>8</v>
      </c>
      <c r="BA1" t="s">
        <v>9</v>
      </c>
      <c r="BB1" t="s">
        <v>10</v>
      </c>
      <c r="BC1" t="s">
        <v>11</v>
      </c>
      <c r="BD1" t="s">
        <v>12</v>
      </c>
    </row>
    <row r="2" spans="1:14" ht="12.75">
      <c r="A2" s="8"/>
      <c r="B2" s="8"/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</row>
    <row r="3" spans="1:56" ht="12.75">
      <c r="A3" s="8" t="s">
        <v>0</v>
      </c>
      <c r="B3" s="8" t="s">
        <v>13</v>
      </c>
      <c r="C3">
        <v>11</v>
      </c>
      <c r="D3">
        <v>11</v>
      </c>
      <c r="E3">
        <v>12</v>
      </c>
      <c r="F3">
        <v>21</v>
      </c>
      <c r="G3">
        <v>52</v>
      </c>
      <c r="H3">
        <v>96</v>
      </c>
      <c r="I3">
        <v>93</v>
      </c>
      <c r="J3">
        <v>72</v>
      </c>
      <c r="K3">
        <v>59</v>
      </c>
      <c r="L3">
        <v>38</v>
      </c>
      <c r="M3">
        <v>14</v>
      </c>
      <c r="N3">
        <v>10</v>
      </c>
      <c r="P3" t="s">
        <v>16</v>
      </c>
      <c r="Q3">
        <v>11</v>
      </c>
      <c r="R3">
        <v>11</v>
      </c>
      <c r="S3">
        <v>12</v>
      </c>
      <c r="T3">
        <v>21</v>
      </c>
      <c r="U3">
        <v>52</v>
      </c>
      <c r="V3">
        <v>96</v>
      </c>
      <c r="W3">
        <v>93</v>
      </c>
      <c r="X3">
        <v>72</v>
      </c>
      <c r="Y3">
        <v>59</v>
      </c>
      <c r="Z3">
        <v>38</v>
      </c>
      <c r="AA3">
        <v>14</v>
      </c>
      <c r="AB3">
        <v>10</v>
      </c>
      <c r="AD3" t="s">
        <v>14</v>
      </c>
      <c r="AE3">
        <v>9</v>
      </c>
      <c r="AF3">
        <v>9</v>
      </c>
      <c r="AG3">
        <v>11</v>
      </c>
      <c r="AH3">
        <v>21</v>
      </c>
      <c r="AI3">
        <v>26</v>
      </c>
      <c r="AJ3">
        <v>26</v>
      </c>
      <c r="AK3">
        <v>44</v>
      </c>
      <c r="AL3">
        <v>72</v>
      </c>
      <c r="AM3">
        <v>44</v>
      </c>
      <c r="AN3">
        <v>25</v>
      </c>
      <c r="AO3">
        <v>14</v>
      </c>
      <c r="AP3">
        <v>10</v>
      </c>
      <c r="AR3" t="s">
        <v>15</v>
      </c>
      <c r="AS3">
        <v>11</v>
      </c>
      <c r="AT3">
        <v>11</v>
      </c>
      <c r="AU3">
        <v>12</v>
      </c>
      <c r="AV3">
        <v>20</v>
      </c>
      <c r="AW3">
        <v>52</v>
      </c>
      <c r="AX3">
        <v>96</v>
      </c>
      <c r="AY3">
        <v>92</v>
      </c>
      <c r="AZ3">
        <v>60</v>
      </c>
      <c r="BA3">
        <v>58</v>
      </c>
      <c r="BB3">
        <v>38</v>
      </c>
      <c r="BC3">
        <v>12</v>
      </c>
      <c r="BD3">
        <v>9</v>
      </c>
    </row>
    <row r="4" spans="1:56" ht="12.75">
      <c r="A4" s="8" t="s">
        <v>17</v>
      </c>
      <c r="B4" s="8" t="s">
        <v>13</v>
      </c>
      <c r="C4">
        <v>11</v>
      </c>
      <c r="D4">
        <v>8</v>
      </c>
      <c r="E4">
        <v>14</v>
      </c>
      <c r="F4">
        <v>30</v>
      </c>
      <c r="G4">
        <v>110</v>
      </c>
      <c r="H4">
        <v>210</v>
      </c>
      <c r="I4">
        <v>60</v>
      </c>
      <c r="J4">
        <v>14</v>
      </c>
      <c r="K4">
        <v>10</v>
      </c>
      <c r="L4">
        <v>10</v>
      </c>
      <c r="M4">
        <v>13</v>
      </c>
      <c r="N4">
        <v>8</v>
      </c>
      <c r="Q4">
        <v>11</v>
      </c>
      <c r="R4">
        <v>8</v>
      </c>
      <c r="S4">
        <v>14</v>
      </c>
      <c r="T4">
        <v>30</v>
      </c>
      <c r="U4">
        <v>110</v>
      </c>
      <c r="V4">
        <v>210</v>
      </c>
      <c r="W4">
        <v>60</v>
      </c>
      <c r="X4">
        <v>14</v>
      </c>
      <c r="Y4">
        <v>10</v>
      </c>
      <c r="Z4">
        <v>10</v>
      </c>
      <c r="AA4">
        <v>13</v>
      </c>
      <c r="AB4">
        <v>8</v>
      </c>
      <c r="AE4">
        <v>4</v>
      </c>
      <c r="AF4">
        <v>4</v>
      </c>
      <c r="AG4">
        <v>14</v>
      </c>
      <c r="AH4">
        <v>26</v>
      </c>
      <c r="AI4">
        <v>70</v>
      </c>
      <c r="AJ4">
        <v>44</v>
      </c>
      <c r="AK4">
        <v>24</v>
      </c>
      <c r="AL4">
        <v>12</v>
      </c>
      <c r="AM4">
        <v>10</v>
      </c>
      <c r="AN4">
        <v>10</v>
      </c>
      <c r="AO4">
        <v>12</v>
      </c>
      <c r="AP4">
        <v>8</v>
      </c>
      <c r="AS4">
        <v>10</v>
      </c>
      <c r="AT4">
        <v>8</v>
      </c>
      <c r="AU4">
        <v>9</v>
      </c>
      <c r="AV4">
        <v>30</v>
      </c>
      <c r="AW4">
        <v>110</v>
      </c>
      <c r="AX4">
        <v>210</v>
      </c>
      <c r="AY4">
        <v>60</v>
      </c>
      <c r="AZ4">
        <v>14</v>
      </c>
      <c r="BA4">
        <v>8</v>
      </c>
      <c r="BB4">
        <v>8</v>
      </c>
      <c r="BC4">
        <v>12</v>
      </c>
      <c r="BD4">
        <v>7</v>
      </c>
    </row>
    <row r="5" spans="1:28" ht="12.75">
      <c r="A5" s="8" t="s">
        <v>18</v>
      </c>
      <c r="B5" s="8" t="s">
        <v>13</v>
      </c>
      <c r="C5">
        <v>1</v>
      </c>
      <c r="D5">
        <v>1</v>
      </c>
      <c r="E5">
        <v>1</v>
      </c>
      <c r="F5">
        <v>2</v>
      </c>
      <c r="G5">
        <v>4</v>
      </c>
      <c r="H5">
        <v>5</v>
      </c>
      <c r="I5">
        <v>5</v>
      </c>
      <c r="J5">
        <v>6</v>
      </c>
      <c r="K5">
        <v>3</v>
      </c>
      <c r="L5">
        <v>3</v>
      </c>
      <c r="M5">
        <v>2</v>
      </c>
      <c r="N5">
        <v>2</v>
      </c>
      <c r="Q5">
        <v>1</v>
      </c>
      <c r="R5">
        <v>1</v>
      </c>
      <c r="S5">
        <v>1</v>
      </c>
      <c r="T5">
        <v>2</v>
      </c>
      <c r="U5">
        <v>4</v>
      </c>
      <c r="V5">
        <v>5</v>
      </c>
      <c r="W5">
        <v>5</v>
      </c>
      <c r="X5">
        <v>6</v>
      </c>
      <c r="Y5">
        <v>3</v>
      </c>
      <c r="Z5">
        <v>3</v>
      </c>
      <c r="AA5">
        <v>2</v>
      </c>
      <c r="AB5">
        <v>2</v>
      </c>
    </row>
    <row r="6" spans="1:28" ht="12.75">
      <c r="A6" s="8" t="s">
        <v>19</v>
      </c>
      <c r="B6" s="8" t="s">
        <v>13</v>
      </c>
      <c r="C6">
        <v>0.2</v>
      </c>
      <c r="D6">
        <v>0.2</v>
      </c>
      <c r="E6">
        <v>0.2</v>
      </c>
      <c r="F6">
        <v>0.3</v>
      </c>
      <c r="G6">
        <v>0.4</v>
      </c>
      <c r="H6">
        <v>0.7</v>
      </c>
      <c r="I6">
        <v>0.4</v>
      </c>
      <c r="J6">
        <v>0.3</v>
      </c>
      <c r="K6">
        <v>0.2</v>
      </c>
      <c r="L6">
        <v>0.2</v>
      </c>
      <c r="M6">
        <v>0.3</v>
      </c>
      <c r="N6">
        <v>0.2</v>
      </c>
      <c r="Q6">
        <v>0.2</v>
      </c>
      <c r="R6">
        <v>0.2</v>
      </c>
      <c r="S6">
        <v>0.2</v>
      </c>
      <c r="T6">
        <v>0.3</v>
      </c>
      <c r="U6">
        <v>0.4</v>
      </c>
      <c r="V6">
        <v>0.7</v>
      </c>
      <c r="W6">
        <v>0.4</v>
      </c>
      <c r="X6">
        <v>0.3</v>
      </c>
      <c r="Y6">
        <v>0.2</v>
      </c>
      <c r="Z6">
        <v>0.2</v>
      </c>
      <c r="AA6">
        <v>0.3</v>
      </c>
      <c r="AB6">
        <v>0.2</v>
      </c>
    </row>
    <row r="7" spans="1:28" ht="12.75">
      <c r="A7" s="8" t="s">
        <v>20</v>
      </c>
      <c r="B7" s="8" t="s">
        <v>13</v>
      </c>
      <c r="C7">
        <v>29</v>
      </c>
      <c r="D7">
        <v>24</v>
      </c>
      <c r="E7">
        <v>29</v>
      </c>
      <c r="F7">
        <v>101</v>
      </c>
      <c r="G7">
        <v>334</v>
      </c>
      <c r="H7">
        <v>446</v>
      </c>
      <c r="I7">
        <v>213</v>
      </c>
      <c r="J7">
        <v>92</v>
      </c>
      <c r="K7">
        <v>82</v>
      </c>
      <c r="L7">
        <v>63</v>
      </c>
      <c r="M7">
        <v>32</v>
      </c>
      <c r="N7">
        <v>23</v>
      </c>
      <c r="Q7">
        <v>29</v>
      </c>
      <c r="R7">
        <v>24</v>
      </c>
      <c r="S7">
        <v>29</v>
      </c>
      <c r="T7">
        <v>101</v>
      </c>
      <c r="U7">
        <v>334</v>
      </c>
      <c r="V7">
        <v>446</v>
      </c>
      <c r="W7">
        <v>213</v>
      </c>
      <c r="X7">
        <v>92</v>
      </c>
      <c r="Y7">
        <v>82</v>
      </c>
      <c r="Z7">
        <v>63</v>
      </c>
      <c r="AA7">
        <v>32</v>
      </c>
      <c r="AB7">
        <v>23</v>
      </c>
    </row>
    <row r="8" spans="1:28" ht="12.75">
      <c r="A8" s="8" t="s">
        <v>21</v>
      </c>
      <c r="B8" s="8" t="s">
        <v>13</v>
      </c>
      <c r="C8">
        <v>1</v>
      </c>
      <c r="D8">
        <v>1</v>
      </c>
      <c r="E8">
        <v>1</v>
      </c>
      <c r="F8">
        <v>2</v>
      </c>
      <c r="G8">
        <v>6</v>
      </c>
      <c r="H8">
        <v>11</v>
      </c>
      <c r="I8">
        <v>8</v>
      </c>
      <c r="J8">
        <v>3</v>
      </c>
      <c r="K8">
        <v>2</v>
      </c>
      <c r="L8">
        <v>2</v>
      </c>
      <c r="M8">
        <v>1</v>
      </c>
      <c r="N8">
        <v>1</v>
      </c>
      <c r="Q8">
        <v>1</v>
      </c>
      <c r="R8">
        <v>1</v>
      </c>
      <c r="S8">
        <v>1</v>
      </c>
      <c r="T8">
        <v>2</v>
      </c>
      <c r="U8">
        <v>6</v>
      </c>
      <c r="V8">
        <v>11</v>
      </c>
      <c r="W8">
        <v>8</v>
      </c>
      <c r="X8">
        <v>3</v>
      </c>
      <c r="Y8">
        <v>2</v>
      </c>
      <c r="Z8">
        <v>2</v>
      </c>
      <c r="AA8">
        <v>1</v>
      </c>
      <c r="AB8">
        <v>1</v>
      </c>
    </row>
    <row r="9" spans="1:28" ht="12.75">
      <c r="A9" s="8" t="s">
        <v>22</v>
      </c>
      <c r="B9" s="8" t="s">
        <v>13</v>
      </c>
      <c r="C9">
        <v>1</v>
      </c>
      <c r="D9">
        <v>1</v>
      </c>
      <c r="E9">
        <v>1</v>
      </c>
      <c r="F9">
        <v>2</v>
      </c>
      <c r="G9">
        <v>7</v>
      </c>
      <c r="H9">
        <v>14</v>
      </c>
      <c r="I9">
        <v>9</v>
      </c>
      <c r="J9">
        <v>4</v>
      </c>
      <c r="K9">
        <v>2</v>
      </c>
      <c r="L9">
        <v>2</v>
      </c>
      <c r="M9">
        <v>1</v>
      </c>
      <c r="N9">
        <v>1</v>
      </c>
      <c r="Q9">
        <v>1</v>
      </c>
      <c r="R9">
        <v>1</v>
      </c>
      <c r="S9">
        <v>1</v>
      </c>
      <c r="T9">
        <v>2</v>
      </c>
      <c r="U9">
        <v>7</v>
      </c>
      <c r="V9">
        <v>14</v>
      </c>
      <c r="W9">
        <v>9</v>
      </c>
      <c r="X9">
        <v>4</v>
      </c>
      <c r="Y9">
        <v>2</v>
      </c>
      <c r="Z9">
        <v>2</v>
      </c>
      <c r="AA9">
        <v>1</v>
      </c>
      <c r="AB9">
        <v>1</v>
      </c>
    </row>
    <row r="10" spans="1:28" ht="12.75">
      <c r="A10" s="8" t="s">
        <v>23</v>
      </c>
      <c r="B10" s="8" t="s">
        <v>13</v>
      </c>
      <c r="C10">
        <v>5</v>
      </c>
      <c r="D10">
        <v>5</v>
      </c>
      <c r="E10">
        <v>5</v>
      </c>
      <c r="F10">
        <v>7</v>
      </c>
      <c r="G10">
        <v>17</v>
      </c>
      <c r="H10">
        <v>33</v>
      </c>
      <c r="I10">
        <v>9</v>
      </c>
      <c r="J10">
        <v>5</v>
      </c>
      <c r="K10">
        <v>4</v>
      </c>
      <c r="L10">
        <v>8</v>
      </c>
      <c r="M10">
        <v>7</v>
      </c>
      <c r="N10">
        <v>6</v>
      </c>
      <c r="Q10">
        <v>5</v>
      </c>
      <c r="R10">
        <v>5</v>
      </c>
      <c r="S10">
        <v>5</v>
      </c>
      <c r="T10">
        <v>7</v>
      </c>
      <c r="U10">
        <v>17</v>
      </c>
      <c r="V10">
        <v>33</v>
      </c>
      <c r="W10">
        <v>9</v>
      </c>
      <c r="X10">
        <v>5</v>
      </c>
      <c r="Y10">
        <v>4</v>
      </c>
      <c r="Z10">
        <v>8</v>
      </c>
      <c r="AA10">
        <v>7</v>
      </c>
      <c r="AB10">
        <v>6</v>
      </c>
    </row>
    <row r="11" spans="1:56" ht="12.75">
      <c r="A11" s="8" t="s">
        <v>24</v>
      </c>
      <c r="B11" s="8" t="s">
        <v>13</v>
      </c>
      <c r="C11">
        <v>68</v>
      </c>
      <c r="D11">
        <v>64</v>
      </c>
      <c r="E11">
        <v>79</v>
      </c>
      <c r="F11">
        <v>176</v>
      </c>
      <c r="G11">
        <v>516</v>
      </c>
      <c r="H11">
        <v>758</v>
      </c>
      <c r="I11">
        <v>222</v>
      </c>
      <c r="J11">
        <v>77</v>
      </c>
      <c r="K11">
        <v>96</v>
      </c>
      <c r="L11">
        <v>111</v>
      </c>
      <c r="M11">
        <v>85</v>
      </c>
      <c r="N11">
        <v>64</v>
      </c>
      <c r="Q11">
        <v>68</v>
      </c>
      <c r="R11">
        <v>64</v>
      </c>
      <c r="S11">
        <v>79</v>
      </c>
      <c r="T11">
        <v>176</v>
      </c>
      <c r="U11">
        <v>516</v>
      </c>
      <c r="V11">
        <v>758</v>
      </c>
      <c r="W11">
        <v>222</v>
      </c>
      <c r="X11">
        <v>77</v>
      </c>
      <c r="Y11">
        <v>96</v>
      </c>
      <c r="Z11">
        <v>111</v>
      </c>
      <c r="AA11">
        <v>85</v>
      </c>
      <c r="AB11">
        <v>64</v>
      </c>
      <c r="AE11">
        <v>54</v>
      </c>
      <c r="AF11">
        <v>51</v>
      </c>
      <c r="AG11">
        <v>68</v>
      </c>
      <c r="AH11">
        <v>123</v>
      </c>
      <c r="AI11">
        <v>294</v>
      </c>
      <c r="AJ11">
        <v>303</v>
      </c>
      <c r="AK11">
        <v>87</v>
      </c>
      <c r="AL11">
        <v>77</v>
      </c>
      <c r="AM11">
        <v>94</v>
      </c>
      <c r="AN11">
        <v>105</v>
      </c>
      <c r="AO11">
        <v>85</v>
      </c>
      <c r="AP11">
        <v>64</v>
      </c>
      <c r="AS11">
        <v>68</v>
      </c>
      <c r="AT11">
        <v>64</v>
      </c>
      <c r="AU11">
        <v>79</v>
      </c>
      <c r="AV11">
        <v>176</v>
      </c>
      <c r="AW11">
        <v>516</v>
      </c>
      <c r="AX11">
        <v>758</v>
      </c>
      <c r="AY11">
        <v>222</v>
      </c>
      <c r="AZ11">
        <v>68</v>
      </c>
      <c r="BA11">
        <v>96</v>
      </c>
      <c r="BB11">
        <v>111</v>
      </c>
      <c r="BC11">
        <v>83</v>
      </c>
      <c r="BD11">
        <v>58</v>
      </c>
    </row>
    <row r="12" spans="1:28" ht="12.75">
      <c r="A12" s="8" t="s">
        <v>25</v>
      </c>
      <c r="B12" s="8" t="s">
        <v>13</v>
      </c>
      <c r="C12">
        <v>5</v>
      </c>
      <c r="D12">
        <v>3</v>
      </c>
      <c r="E12">
        <v>8</v>
      </c>
      <c r="F12">
        <v>15</v>
      </c>
      <c r="G12">
        <v>41</v>
      </c>
      <c r="H12">
        <v>47</v>
      </c>
      <c r="I12">
        <v>8</v>
      </c>
      <c r="J12">
        <v>6</v>
      </c>
      <c r="K12">
        <v>5</v>
      </c>
      <c r="L12">
        <v>8</v>
      </c>
      <c r="M12">
        <v>7</v>
      </c>
      <c r="N12">
        <v>5</v>
      </c>
      <c r="Q12">
        <v>5</v>
      </c>
      <c r="R12">
        <v>3</v>
      </c>
      <c r="S12">
        <v>8</v>
      </c>
      <c r="T12">
        <v>15</v>
      </c>
      <c r="U12">
        <v>41</v>
      </c>
      <c r="V12">
        <v>47</v>
      </c>
      <c r="W12">
        <v>8</v>
      </c>
      <c r="X12">
        <v>6</v>
      </c>
      <c r="Y12">
        <v>5</v>
      </c>
      <c r="Z12">
        <v>8</v>
      </c>
      <c r="AA12">
        <v>7</v>
      </c>
      <c r="AB12">
        <v>5</v>
      </c>
    </row>
    <row r="13" spans="1:28" ht="12.75">
      <c r="A13" s="8" t="s">
        <v>26</v>
      </c>
      <c r="B13" s="8" t="s">
        <v>13</v>
      </c>
      <c r="C13">
        <v>4</v>
      </c>
      <c r="D13">
        <v>3</v>
      </c>
      <c r="E13">
        <v>4</v>
      </c>
      <c r="F13">
        <v>13</v>
      </c>
      <c r="G13">
        <v>39</v>
      </c>
      <c r="H13">
        <v>48</v>
      </c>
      <c r="I13">
        <v>14</v>
      </c>
      <c r="J13">
        <v>5</v>
      </c>
      <c r="K13">
        <v>4</v>
      </c>
      <c r="L13">
        <v>5</v>
      </c>
      <c r="M13">
        <v>4</v>
      </c>
      <c r="N13">
        <v>3</v>
      </c>
      <c r="Q13">
        <v>4</v>
      </c>
      <c r="R13">
        <v>3</v>
      </c>
      <c r="S13">
        <v>4</v>
      </c>
      <c r="T13">
        <v>13</v>
      </c>
      <c r="U13">
        <v>39</v>
      </c>
      <c r="V13">
        <v>48</v>
      </c>
      <c r="W13">
        <v>14</v>
      </c>
      <c r="X13">
        <v>5</v>
      </c>
      <c r="Y13">
        <v>4</v>
      </c>
      <c r="Z13">
        <v>5</v>
      </c>
      <c r="AA13">
        <v>4</v>
      </c>
      <c r="AB13">
        <v>3</v>
      </c>
    </row>
    <row r="14" spans="1:28" ht="12.75">
      <c r="A14" s="8" t="s">
        <v>27</v>
      </c>
      <c r="B14" s="8" t="s">
        <v>13</v>
      </c>
      <c r="C14">
        <v>0.5</v>
      </c>
      <c r="D14">
        <v>0.4</v>
      </c>
      <c r="E14">
        <v>0.5</v>
      </c>
      <c r="F14">
        <v>1.7</v>
      </c>
      <c r="G14">
        <v>5.2</v>
      </c>
      <c r="H14">
        <v>6.7</v>
      </c>
      <c r="I14">
        <v>2.5</v>
      </c>
      <c r="J14">
        <v>1.1</v>
      </c>
      <c r="K14">
        <v>0.7</v>
      </c>
      <c r="L14">
        <v>0.7</v>
      </c>
      <c r="M14">
        <v>0.6</v>
      </c>
      <c r="N14">
        <v>0.4</v>
      </c>
      <c r="Q14">
        <v>0.5</v>
      </c>
      <c r="R14">
        <v>0.4</v>
      </c>
      <c r="S14">
        <v>0.5</v>
      </c>
      <c r="T14">
        <v>1.7</v>
      </c>
      <c r="U14">
        <v>5.2</v>
      </c>
      <c r="V14">
        <v>6.7</v>
      </c>
      <c r="W14">
        <v>2.5</v>
      </c>
      <c r="X14">
        <v>1.1</v>
      </c>
      <c r="Y14">
        <v>0.7</v>
      </c>
      <c r="Z14">
        <v>0.7</v>
      </c>
      <c r="AA14">
        <v>0.6</v>
      </c>
      <c r="AB14">
        <v>0.4</v>
      </c>
    </row>
    <row r="15" spans="1:56" ht="12.75">
      <c r="A15" s="8" t="s">
        <v>28</v>
      </c>
      <c r="B15" s="8" t="s">
        <v>13</v>
      </c>
      <c r="C15">
        <v>15</v>
      </c>
      <c r="D15">
        <v>15</v>
      </c>
      <c r="E15">
        <v>16</v>
      </c>
      <c r="F15">
        <v>60</v>
      </c>
      <c r="G15">
        <v>128</v>
      </c>
      <c r="H15">
        <v>156</v>
      </c>
      <c r="I15">
        <v>37</v>
      </c>
      <c r="J15">
        <v>18</v>
      </c>
      <c r="K15">
        <v>22</v>
      </c>
      <c r="L15">
        <v>24</v>
      </c>
      <c r="M15">
        <v>21</v>
      </c>
      <c r="N15">
        <v>16</v>
      </c>
      <c r="Q15">
        <v>15</v>
      </c>
      <c r="R15">
        <v>15</v>
      </c>
      <c r="S15">
        <v>16</v>
      </c>
      <c r="T15">
        <v>60</v>
      </c>
      <c r="U15">
        <v>128</v>
      </c>
      <c r="V15">
        <v>156</v>
      </c>
      <c r="W15">
        <v>37</v>
      </c>
      <c r="X15">
        <v>18</v>
      </c>
      <c r="Y15">
        <v>22</v>
      </c>
      <c r="Z15">
        <v>24</v>
      </c>
      <c r="AA15">
        <v>21</v>
      </c>
      <c r="AB15">
        <v>16</v>
      </c>
      <c r="AE15">
        <v>12</v>
      </c>
      <c r="AF15">
        <v>13</v>
      </c>
      <c r="AG15">
        <v>16</v>
      </c>
      <c r="AH15">
        <v>31</v>
      </c>
      <c r="AI15">
        <v>90</v>
      </c>
      <c r="AJ15">
        <v>67</v>
      </c>
      <c r="AK15">
        <v>30</v>
      </c>
      <c r="AL15">
        <v>17</v>
      </c>
      <c r="AM15">
        <v>22</v>
      </c>
      <c r="AN15">
        <v>23</v>
      </c>
      <c r="AO15">
        <v>20</v>
      </c>
      <c r="AP15">
        <v>15</v>
      </c>
      <c r="AS15">
        <v>15</v>
      </c>
      <c r="AT15">
        <v>15</v>
      </c>
      <c r="AU15">
        <v>16</v>
      </c>
      <c r="AV15">
        <v>60</v>
      </c>
      <c r="AW15">
        <v>128</v>
      </c>
      <c r="AX15">
        <v>156</v>
      </c>
      <c r="AY15">
        <v>37</v>
      </c>
      <c r="AZ15">
        <v>18</v>
      </c>
      <c r="BA15">
        <v>20</v>
      </c>
      <c r="BB15">
        <v>24</v>
      </c>
      <c r="BC15">
        <v>21</v>
      </c>
      <c r="BD15">
        <v>16</v>
      </c>
    </row>
    <row r="16" spans="1:56" ht="12.75">
      <c r="A16" s="8" t="s">
        <v>29</v>
      </c>
      <c r="B16" s="8" t="s">
        <v>13</v>
      </c>
      <c r="C16">
        <v>133</v>
      </c>
      <c r="D16">
        <v>127</v>
      </c>
      <c r="E16">
        <v>141</v>
      </c>
      <c r="F16">
        <v>321</v>
      </c>
      <c r="G16">
        <v>778</v>
      </c>
      <c r="H16" s="1">
        <v>1075</v>
      </c>
      <c r="I16">
        <v>395</v>
      </c>
      <c r="J16">
        <v>190</v>
      </c>
      <c r="K16">
        <v>232</v>
      </c>
      <c r="L16">
        <v>241</v>
      </c>
      <c r="M16">
        <v>191</v>
      </c>
      <c r="N16">
        <v>136</v>
      </c>
      <c r="Q16">
        <v>133</v>
      </c>
      <c r="R16">
        <v>127</v>
      </c>
      <c r="S16">
        <v>141</v>
      </c>
      <c r="T16">
        <v>321</v>
      </c>
      <c r="U16">
        <v>778</v>
      </c>
      <c r="V16" s="1">
        <v>1075</v>
      </c>
      <c r="W16">
        <v>395</v>
      </c>
      <c r="X16">
        <v>190</v>
      </c>
      <c r="Y16">
        <v>232</v>
      </c>
      <c r="Z16">
        <v>241</v>
      </c>
      <c r="AA16">
        <v>191</v>
      </c>
      <c r="AB16">
        <v>136</v>
      </c>
      <c r="AE16">
        <v>111</v>
      </c>
      <c r="AF16">
        <v>106</v>
      </c>
      <c r="AG16">
        <v>125</v>
      </c>
      <c r="AH16">
        <v>212</v>
      </c>
      <c r="AI16">
        <v>507</v>
      </c>
      <c r="AJ16">
        <v>530</v>
      </c>
      <c r="AK16">
        <v>235</v>
      </c>
      <c r="AL16">
        <v>185</v>
      </c>
      <c r="AM16">
        <v>228</v>
      </c>
      <c r="AN16">
        <v>224</v>
      </c>
      <c r="AO16">
        <v>188</v>
      </c>
      <c r="AP16">
        <v>136</v>
      </c>
      <c r="AS16">
        <v>133</v>
      </c>
      <c r="AT16">
        <v>127</v>
      </c>
      <c r="AU16">
        <v>141</v>
      </c>
      <c r="AV16">
        <v>321</v>
      </c>
      <c r="AW16">
        <v>778</v>
      </c>
      <c r="AX16" s="1">
        <v>1075</v>
      </c>
      <c r="AY16">
        <v>395</v>
      </c>
      <c r="AZ16">
        <v>190</v>
      </c>
      <c r="BA16">
        <v>232</v>
      </c>
      <c r="BB16">
        <v>241</v>
      </c>
      <c r="BC16">
        <v>191</v>
      </c>
      <c r="BD16">
        <v>132</v>
      </c>
    </row>
    <row r="17" spans="1:28" ht="12.75">
      <c r="A17" s="8" t="s">
        <v>30</v>
      </c>
      <c r="B17" s="8" t="s">
        <v>13</v>
      </c>
      <c r="C17">
        <v>8</v>
      </c>
      <c r="D17">
        <v>10</v>
      </c>
      <c r="E17">
        <v>12</v>
      </c>
      <c r="F17">
        <v>38</v>
      </c>
      <c r="G17">
        <v>97</v>
      </c>
      <c r="H17">
        <v>106</v>
      </c>
      <c r="I17">
        <v>12</v>
      </c>
      <c r="J17">
        <v>3</v>
      </c>
      <c r="K17">
        <v>3</v>
      </c>
      <c r="L17">
        <v>6</v>
      </c>
      <c r="M17">
        <v>6</v>
      </c>
      <c r="N17">
        <v>5</v>
      </c>
      <c r="Q17">
        <v>8</v>
      </c>
      <c r="R17">
        <v>10</v>
      </c>
      <c r="S17">
        <v>12</v>
      </c>
      <c r="T17">
        <v>38</v>
      </c>
      <c r="U17">
        <v>97</v>
      </c>
      <c r="V17">
        <v>106</v>
      </c>
      <c r="W17">
        <v>12</v>
      </c>
      <c r="X17">
        <v>3</v>
      </c>
      <c r="Y17">
        <v>3</v>
      </c>
      <c r="Z17">
        <v>6</v>
      </c>
      <c r="AA17">
        <v>6</v>
      </c>
      <c r="AB17">
        <v>5</v>
      </c>
    </row>
    <row r="18" spans="1:2" ht="12.75">
      <c r="A18" s="8"/>
      <c r="B18" s="8"/>
    </row>
    <row r="19" spans="1:56" ht="12.75">
      <c r="A19" s="8" t="s">
        <v>31</v>
      </c>
      <c r="B19" s="8" t="s">
        <v>13</v>
      </c>
      <c r="C19">
        <v>24</v>
      </c>
      <c r="D19">
        <v>15</v>
      </c>
      <c r="E19">
        <v>15</v>
      </c>
      <c r="F19">
        <v>22</v>
      </c>
      <c r="G19">
        <v>101</v>
      </c>
      <c r="H19">
        <v>200</v>
      </c>
      <c r="I19">
        <v>191</v>
      </c>
      <c r="J19">
        <v>136</v>
      </c>
      <c r="K19">
        <v>138</v>
      </c>
      <c r="L19">
        <v>119</v>
      </c>
      <c r="M19">
        <v>48</v>
      </c>
      <c r="N19">
        <v>24</v>
      </c>
      <c r="Q19">
        <v>24</v>
      </c>
      <c r="R19">
        <v>15</v>
      </c>
      <c r="S19">
        <v>15</v>
      </c>
      <c r="T19">
        <v>22</v>
      </c>
      <c r="U19">
        <v>101</v>
      </c>
      <c r="V19">
        <v>200</v>
      </c>
      <c r="W19">
        <v>191</v>
      </c>
      <c r="X19">
        <v>136</v>
      </c>
      <c r="Y19">
        <v>138</v>
      </c>
      <c r="Z19">
        <v>119</v>
      </c>
      <c r="AA19">
        <v>48</v>
      </c>
      <c r="AB19">
        <v>24</v>
      </c>
      <c r="AE19">
        <v>11</v>
      </c>
      <c r="AF19">
        <v>10</v>
      </c>
      <c r="AG19">
        <v>10</v>
      </c>
      <c r="AH19">
        <v>20</v>
      </c>
      <c r="AI19">
        <v>94</v>
      </c>
      <c r="AJ19">
        <v>160</v>
      </c>
      <c r="AK19">
        <v>150</v>
      </c>
      <c r="AL19">
        <v>128</v>
      </c>
      <c r="AM19">
        <v>120</v>
      </c>
      <c r="AN19">
        <v>80</v>
      </c>
      <c r="AO19">
        <v>20</v>
      </c>
      <c r="AP19">
        <v>11</v>
      </c>
      <c r="AS19">
        <v>14</v>
      </c>
      <c r="AT19">
        <v>13</v>
      </c>
      <c r="AU19">
        <v>13</v>
      </c>
      <c r="AV19">
        <v>22</v>
      </c>
      <c r="AW19">
        <v>100</v>
      </c>
      <c r="AX19">
        <v>200</v>
      </c>
      <c r="AY19">
        <v>190</v>
      </c>
      <c r="AZ19">
        <v>136</v>
      </c>
      <c r="BA19">
        <v>130</v>
      </c>
      <c r="BB19">
        <v>100</v>
      </c>
      <c r="BC19">
        <v>20</v>
      </c>
      <c r="BD19">
        <v>14</v>
      </c>
    </row>
    <row r="20" spans="1:56" ht="12.75">
      <c r="A20" s="8" t="s">
        <v>32</v>
      </c>
      <c r="B20" s="8" t="s">
        <v>13</v>
      </c>
      <c r="C20">
        <v>35</v>
      </c>
      <c r="D20">
        <v>23</v>
      </c>
      <c r="E20">
        <v>33</v>
      </c>
      <c r="F20">
        <v>48</v>
      </c>
      <c r="G20">
        <v>96</v>
      </c>
      <c r="H20">
        <v>160</v>
      </c>
      <c r="I20">
        <v>269</v>
      </c>
      <c r="J20">
        <v>155</v>
      </c>
      <c r="K20">
        <v>106</v>
      </c>
      <c r="L20">
        <v>46</v>
      </c>
      <c r="M20">
        <v>38</v>
      </c>
      <c r="N20">
        <v>28</v>
      </c>
      <c r="Q20">
        <v>35</v>
      </c>
      <c r="R20">
        <v>23</v>
      </c>
      <c r="S20">
        <v>33</v>
      </c>
      <c r="T20">
        <v>48</v>
      </c>
      <c r="U20">
        <v>96</v>
      </c>
      <c r="V20">
        <v>160</v>
      </c>
      <c r="W20">
        <v>269</v>
      </c>
      <c r="X20">
        <v>155</v>
      </c>
      <c r="Y20">
        <v>106</v>
      </c>
      <c r="Z20">
        <v>46</v>
      </c>
      <c r="AA20">
        <v>38</v>
      </c>
      <c r="AB20">
        <v>28</v>
      </c>
      <c r="AE20">
        <v>20</v>
      </c>
      <c r="AF20">
        <v>20</v>
      </c>
      <c r="AG20">
        <v>30</v>
      </c>
      <c r="AH20">
        <v>35</v>
      </c>
      <c r="AI20">
        <v>88</v>
      </c>
      <c r="AJ20">
        <v>160</v>
      </c>
      <c r="AK20">
        <v>184</v>
      </c>
      <c r="AL20">
        <v>128</v>
      </c>
      <c r="AM20">
        <v>92</v>
      </c>
      <c r="AN20">
        <v>45</v>
      </c>
      <c r="AO20">
        <v>38</v>
      </c>
      <c r="AP20">
        <v>28</v>
      </c>
      <c r="AS20">
        <v>35</v>
      </c>
      <c r="AT20">
        <v>22</v>
      </c>
      <c r="AU20">
        <v>32</v>
      </c>
      <c r="AV20">
        <v>48</v>
      </c>
      <c r="AW20">
        <v>96</v>
      </c>
      <c r="AX20">
        <v>155</v>
      </c>
      <c r="AY20">
        <v>268</v>
      </c>
      <c r="AZ20">
        <v>155</v>
      </c>
      <c r="BA20">
        <v>106</v>
      </c>
      <c r="BB20">
        <v>46</v>
      </c>
      <c r="BC20">
        <v>36</v>
      </c>
      <c r="BD20">
        <v>28</v>
      </c>
    </row>
    <row r="21" spans="1:28" ht="12.75">
      <c r="A21" s="8" t="s">
        <v>33</v>
      </c>
      <c r="B21" s="8" t="s">
        <v>13</v>
      </c>
      <c r="C21">
        <v>3</v>
      </c>
      <c r="D21">
        <v>2</v>
      </c>
      <c r="E21">
        <v>3</v>
      </c>
      <c r="F21">
        <v>4</v>
      </c>
      <c r="G21">
        <v>13</v>
      </c>
      <c r="H21">
        <v>24</v>
      </c>
      <c r="I21">
        <v>15</v>
      </c>
      <c r="J21">
        <v>2</v>
      </c>
      <c r="K21">
        <v>2</v>
      </c>
      <c r="L21">
        <v>2</v>
      </c>
      <c r="M21">
        <v>3</v>
      </c>
      <c r="N21">
        <v>3</v>
      </c>
      <c r="Q21">
        <v>3</v>
      </c>
      <c r="R21">
        <v>2</v>
      </c>
      <c r="S21">
        <v>3</v>
      </c>
      <c r="T21">
        <v>4</v>
      </c>
      <c r="U21">
        <v>13</v>
      </c>
      <c r="V21">
        <v>24</v>
      </c>
      <c r="W21">
        <v>15</v>
      </c>
      <c r="X21">
        <v>2</v>
      </c>
      <c r="Y21">
        <v>2</v>
      </c>
      <c r="Z21">
        <v>2</v>
      </c>
      <c r="AA21">
        <v>3</v>
      </c>
      <c r="AB21">
        <v>3</v>
      </c>
    </row>
    <row r="22" spans="1:56" ht="12.75">
      <c r="A22" s="8" t="s">
        <v>34</v>
      </c>
      <c r="B22" s="8" t="s">
        <v>13</v>
      </c>
      <c r="C22">
        <v>17</v>
      </c>
      <c r="D22">
        <v>14</v>
      </c>
      <c r="E22">
        <v>16</v>
      </c>
      <c r="F22">
        <v>23</v>
      </c>
      <c r="G22">
        <v>67</v>
      </c>
      <c r="H22">
        <v>125</v>
      </c>
      <c r="I22">
        <v>78</v>
      </c>
      <c r="J22">
        <v>20</v>
      </c>
      <c r="K22">
        <v>15</v>
      </c>
      <c r="L22">
        <v>10</v>
      </c>
      <c r="M22">
        <v>20</v>
      </c>
      <c r="N22">
        <v>16</v>
      </c>
      <c r="Q22">
        <v>17</v>
      </c>
      <c r="R22">
        <v>14</v>
      </c>
      <c r="S22">
        <v>16</v>
      </c>
      <c r="T22">
        <v>23</v>
      </c>
      <c r="U22">
        <v>67</v>
      </c>
      <c r="V22">
        <v>125</v>
      </c>
      <c r="W22">
        <v>78</v>
      </c>
      <c r="X22">
        <v>20</v>
      </c>
      <c r="Y22">
        <v>15</v>
      </c>
      <c r="Z22">
        <v>10</v>
      </c>
      <c r="AA22">
        <v>20</v>
      </c>
      <c r="AB22">
        <v>16</v>
      </c>
      <c r="AE22">
        <v>9</v>
      </c>
      <c r="AF22">
        <v>9</v>
      </c>
      <c r="AG22">
        <v>14</v>
      </c>
      <c r="AH22">
        <v>23</v>
      </c>
      <c r="AI22">
        <v>67</v>
      </c>
      <c r="AJ22">
        <v>37</v>
      </c>
      <c r="AK22">
        <v>19</v>
      </c>
      <c r="AL22">
        <v>12</v>
      </c>
      <c r="AM22">
        <v>12</v>
      </c>
      <c r="AN22">
        <v>10</v>
      </c>
      <c r="AO22">
        <v>15</v>
      </c>
      <c r="AP22">
        <v>10</v>
      </c>
      <c r="AS22">
        <v>9</v>
      </c>
      <c r="AT22">
        <v>9</v>
      </c>
      <c r="AU22">
        <v>15</v>
      </c>
      <c r="AV22">
        <v>23</v>
      </c>
      <c r="AW22">
        <v>61</v>
      </c>
      <c r="AX22">
        <v>125</v>
      </c>
      <c r="AY22">
        <v>78</v>
      </c>
      <c r="AZ22">
        <v>20</v>
      </c>
      <c r="BA22">
        <v>15</v>
      </c>
      <c r="BB22">
        <v>10</v>
      </c>
      <c r="BC22">
        <v>15</v>
      </c>
      <c r="BD22">
        <v>10</v>
      </c>
    </row>
    <row r="23" spans="1:56" ht="12.75">
      <c r="A23" s="8" t="s">
        <v>35</v>
      </c>
      <c r="B23" s="8" t="s">
        <v>13</v>
      </c>
      <c r="C23">
        <v>22</v>
      </c>
      <c r="D23">
        <v>18</v>
      </c>
      <c r="E23">
        <v>22</v>
      </c>
      <c r="F23">
        <v>24</v>
      </c>
      <c r="G23">
        <v>85</v>
      </c>
      <c r="H23">
        <v>174</v>
      </c>
      <c r="I23">
        <v>130</v>
      </c>
      <c r="J23">
        <v>70</v>
      </c>
      <c r="K23">
        <v>119</v>
      </c>
      <c r="L23">
        <v>92</v>
      </c>
      <c r="M23">
        <v>55</v>
      </c>
      <c r="N23">
        <v>26</v>
      </c>
      <c r="Q23">
        <v>22</v>
      </c>
      <c r="R23">
        <v>18</v>
      </c>
      <c r="S23">
        <v>22</v>
      </c>
      <c r="T23">
        <v>24</v>
      </c>
      <c r="U23">
        <v>85</v>
      </c>
      <c r="V23">
        <v>174</v>
      </c>
      <c r="W23">
        <v>130</v>
      </c>
      <c r="X23">
        <v>70</v>
      </c>
      <c r="Y23">
        <v>119</v>
      </c>
      <c r="Z23">
        <v>92</v>
      </c>
      <c r="AA23">
        <v>55</v>
      </c>
      <c r="AB23">
        <v>26</v>
      </c>
      <c r="AE23">
        <v>13</v>
      </c>
      <c r="AF23">
        <v>13</v>
      </c>
      <c r="AG23">
        <v>22</v>
      </c>
      <c r="AH23">
        <v>24</v>
      </c>
      <c r="AI23">
        <v>72</v>
      </c>
      <c r="AJ23">
        <v>130</v>
      </c>
      <c r="AK23">
        <v>80</v>
      </c>
      <c r="AL23">
        <v>56</v>
      </c>
      <c r="AM23">
        <v>56</v>
      </c>
      <c r="AN23">
        <v>50</v>
      </c>
      <c r="AO23">
        <v>50</v>
      </c>
      <c r="AP23">
        <v>24</v>
      </c>
      <c r="AS23">
        <v>14</v>
      </c>
      <c r="AT23">
        <v>14</v>
      </c>
      <c r="AU23">
        <v>22</v>
      </c>
      <c r="AV23">
        <v>24</v>
      </c>
      <c r="AW23">
        <v>85</v>
      </c>
      <c r="AX23">
        <v>174</v>
      </c>
      <c r="AY23">
        <v>130</v>
      </c>
      <c r="AZ23">
        <v>70</v>
      </c>
      <c r="BA23">
        <v>65</v>
      </c>
      <c r="BB23">
        <v>60</v>
      </c>
      <c r="BC23">
        <v>55</v>
      </c>
      <c r="BD23">
        <v>26</v>
      </c>
    </row>
    <row r="24" spans="1:56" ht="12.75">
      <c r="A24" s="8" t="s">
        <v>36</v>
      </c>
      <c r="B24" s="8" t="s">
        <v>13</v>
      </c>
      <c r="C24">
        <v>38</v>
      </c>
      <c r="D24">
        <v>26</v>
      </c>
      <c r="E24">
        <v>22</v>
      </c>
      <c r="F24">
        <v>30</v>
      </c>
      <c r="G24">
        <v>88</v>
      </c>
      <c r="H24">
        <v>178</v>
      </c>
      <c r="I24">
        <v>178</v>
      </c>
      <c r="J24">
        <v>75</v>
      </c>
      <c r="K24">
        <v>70</v>
      </c>
      <c r="L24">
        <v>53</v>
      </c>
      <c r="M24">
        <v>43</v>
      </c>
      <c r="N24">
        <v>30</v>
      </c>
      <c r="Q24">
        <v>38</v>
      </c>
      <c r="R24">
        <v>26</v>
      </c>
      <c r="S24">
        <v>22</v>
      </c>
      <c r="T24">
        <v>30</v>
      </c>
      <c r="U24">
        <v>88</v>
      </c>
      <c r="V24">
        <v>178</v>
      </c>
      <c r="W24">
        <v>178</v>
      </c>
      <c r="X24">
        <v>75</v>
      </c>
      <c r="Y24">
        <v>70</v>
      </c>
      <c r="Z24">
        <v>53</v>
      </c>
      <c r="AA24">
        <v>43</v>
      </c>
      <c r="AB24">
        <v>30</v>
      </c>
      <c r="AE24">
        <v>22</v>
      </c>
      <c r="AF24">
        <v>22</v>
      </c>
      <c r="AG24">
        <v>22</v>
      </c>
      <c r="AH24">
        <v>26</v>
      </c>
      <c r="AI24">
        <v>76</v>
      </c>
      <c r="AJ24">
        <v>130</v>
      </c>
      <c r="AK24">
        <v>90</v>
      </c>
      <c r="AL24">
        <v>70</v>
      </c>
      <c r="AM24">
        <v>65</v>
      </c>
      <c r="AN24">
        <v>52</v>
      </c>
      <c r="AO24">
        <v>35</v>
      </c>
      <c r="AP24">
        <v>28</v>
      </c>
      <c r="AS24">
        <v>30</v>
      </c>
      <c r="AT24">
        <v>26</v>
      </c>
      <c r="AU24">
        <v>22</v>
      </c>
      <c r="AV24">
        <v>30</v>
      </c>
      <c r="AW24">
        <v>88</v>
      </c>
      <c r="AX24">
        <v>178</v>
      </c>
      <c r="AY24">
        <v>178</v>
      </c>
      <c r="AZ24">
        <v>75</v>
      </c>
      <c r="BA24">
        <v>70</v>
      </c>
      <c r="BB24">
        <v>52</v>
      </c>
      <c r="BC24">
        <v>42</v>
      </c>
      <c r="BD24">
        <v>30</v>
      </c>
    </row>
    <row r="25" spans="1:28" ht="12.75">
      <c r="A25" s="8" t="s">
        <v>37</v>
      </c>
      <c r="B25" s="8" t="s">
        <v>13</v>
      </c>
      <c r="C25">
        <v>2</v>
      </c>
      <c r="D25">
        <v>2</v>
      </c>
      <c r="E25">
        <v>2</v>
      </c>
      <c r="F25">
        <v>2</v>
      </c>
      <c r="G25">
        <v>6</v>
      </c>
      <c r="H25">
        <v>4</v>
      </c>
      <c r="I25">
        <v>4</v>
      </c>
      <c r="J25">
        <v>3</v>
      </c>
      <c r="K25">
        <v>2</v>
      </c>
      <c r="L25">
        <v>2</v>
      </c>
      <c r="M25">
        <v>2</v>
      </c>
      <c r="N25">
        <v>2</v>
      </c>
      <c r="Q25">
        <v>2</v>
      </c>
      <c r="R25">
        <v>2</v>
      </c>
      <c r="S25">
        <v>2</v>
      </c>
      <c r="T25">
        <v>2</v>
      </c>
      <c r="U25">
        <v>6</v>
      </c>
      <c r="V25">
        <v>4</v>
      </c>
      <c r="W25">
        <v>4</v>
      </c>
      <c r="X25">
        <v>3</v>
      </c>
      <c r="Y25">
        <v>2</v>
      </c>
      <c r="Z25">
        <v>2</v>
      </c>
      <c r="AA25">
        <v>2</v>
      </c>
      <c r="AB25">
        <v>2</v>
      </c>
    </row>
    <row r="26" spans="1:56" ht="12.75">
      <c r="A26" s="8" t="s">
        <v>38</v>
      </c>
      <c r="B26" s="8" t="s">
        <v>13</v>
      </c>
      <c r="C26">
        <v>10</v>
      </c>
      <c r="D26">
        <v>8</v>
      </c>
      <c r="E26">
        <v>9</v>
      </c>
      <c r="F26">
        <v>24</v>
      </c>
      <c r="G26">
        <v>48</v>
      </c>
      <c r="H26">
        <v>94</v>
      </c>
      <c r="I26">
        <v>60</v>
      </c>
      <c r="J26">
        <v>16</v>
      </c>
      <c r="K26">
        <v>12</v>
      </c>
      <c r="L26">
        <v>10</v>
      </c>
      <c r="M26">
        <v>12</v>
      </c>
      <c r="N26">
        <v>8</v>
      </c>
      <c r="Q26">
        <v>10</v>
      </c>
      <c r="R26">
        <v>8</v>
      </c>
      <c r="S26">
        <v>9</v>
      </c>
      <c r="T26">
        <v>24</v>
      </c>
      <c r="U26">
        <v>48</v>
      </c>
      <c r="V26">
        <v>94</v>
      </c>
      <c r="W26">
        <v>60</v>
      </c>
      <c r="X26">
        <v>16</v>
      </c>
      <c r="Y26">
        <v>12</v>
      </c>
      <c r="Z26">
        <v>10</v>
      </c>
      <c r="AA26">
        <v>12</v>
      </c>
      <c r="AB26">
        <v>8</v>
      </c>
      <c r="AE26">
        <v>6</v>
      </c>
      <c r="AF26">
        <v>6</v>
      </c>
      <c r="AG26">
        <v>9</v>
      </c>
      <c r="AH26">
        <v>10</v>
      </c>
      <c r="AI26">
        <v>14</v>
      </c>
      <c r="AJ26">
        <v>30</v>
      </c>
      <c r="AK26">
        <v>20</v>
      </c>
      <c r="AL26">
        <v>12</v>
      </c>
      <c r="AM26">
        <v>10</v>
      </c>
      <c r="AN26">
        <v>9</v>
      </c>
      <c r="AO26">
        <v>9</v>
      </c>
      <c r="AP26">
        <v>6</v>
      </c>
      <c r="AS26">
        <v>8</v>
      </c>
      <c r="AT26">
        <v>8</v>
      </c>
      <c r="AU26">
        <v>8</v>
      </c>
      <c r="AV26">
        <v>14</v>
      </c>
      <c r="AW26">
        <v>18</v>
      </c>
      <c r="AX26">
        <v>55</v>
      </c>
      <c r="AY26">
        <v>30</v>
      </c>
      <c r="AZ26">
        <v>16</v>
      </c>
      <c r="BA26">
        <v>12</v>
      </c>
      <c r="BB26">
        <v>10</v>
      </c>
      <c r="BC26">
        <v>10</v>
      </c>
      <c r="BD26">
        <v>8</v>
      </c>
    </row>
    <row r="27" spans="1:56" ht="12.75">
      <c r="A27" s="8" t="s">
        <v>39</v>
      </c>
      <c r="B27" s="8" t="s">
        <v>13</v>
      </c>
      <c r="C27">
        <v>43</v>
      </c>
      <c r="D27">
        <v>38</v>
      </c>
      <c r="E27">
        <v>40</v>
      </c>
      <c r="F27">
        <v>41</v>
      </c>
      <c r="G27">
        <v>90</v>
      </c>
      <c r="H27">
        <v>157</v>
      </c>
      <c r="I27">
        <v>111</v>
      </c>
      <c r="J27">
        <v>40</v>
      </c>
      <c r="K27">
        <v>40</v>
      </c>
      <c r="L27">
        <v>40</v>
      </c>
      <c r="M27">
        <v>49</v>
      </c>
      <c r="N27">
        <v>44</v>
      </c>
      <c r="Q27">
        <v>43</v>
      </c>
      <c r="R27">
        <v>38</v>
      </c>
      <c r="S27">
        <v>40</v>
      </c>
      <c r="T27">
        <v>41</v>
      </c>
      <c r="U27">
        <v>90</v>
      </c>
      <c r="V27">
        <v>157</v>
      </c>
      <c r="W27">
        <v>111</v>
      </c>
      <c r="X27">
        <v>40</v>
      </c>
      <c r="Y27">
        <v>40</v>
      </c>
      <c r="Z27">
        <v>40</v>
      </c>
      <c r="AA27">
        <v>49</v>
      </c>
      <c r="AB27">
        <v>44</v>
      </c>
      <c r="AE27">
        <v>30</v>
      </c>
      <c r="AF27">
        <v>30</v>
      </c>
      <c r="AG27">
        <v>36</v>
      </c>
      <c r="AH27">
        <v>40</v>
      </c>
      <c r="AI27">
        <v>70</v>
      </c>
      <c r="AJ27">
        <v>80</v>
      </c>
      <c r="AK27">
        <v>36</v>
      </c>
      <c r="AL27">
        <v>36</v>
      </c>
      <c r="AM27">
        <v>36</v>
      </c>
      <c r="AN27">
        <v>36</v>
      </c>
      <c r="AO27">
        <v>36</v>
      </c>
      <c r="AP27">
        <v>36</v>
      </c>
      <c r="AS27">
        <v>35</v>
      </c>
      <c r="AT27">
        <v>35</v>
      </c>
      <c r="AU27">
        <v>40</v>
      </c>
      <c r="AV27">
        <v>40</v>
      </c>
      <c r="AW27">
        <v>90</v>
      </c>
      <c r="AX27">
        <v>156</v>
      </c>
      <c r="AY27">
        <v>110</v>
      </c>
      <c r="AZ27">
        <v>40</v>
      </c>
      <c r="BA27">
        <v>40</v>
      </c>
      <c r="BB27">
        <v>40</v>
      </c>
      <c r="BC27">
        <v>40</v>
      </c>
      <c r="BD27">
        <v>40</v>
      </c>
    </row>
    <row r="28" spans="1:28" ht="12.75">
      <c r="A28" s="8" t="s">
        <v>40</v>
      </c>
      <c r="B28" s="8" t="s">
        <v>13</v>
      </c>
      <c r="C28">
        <v>5</v>
      </c>
      <c r="D28">
        <v>4</v>
      </c>
      <c r="E28">
        <v>5</v>
      </c>
      <c r="F28">
        <v>7</v>
      </c>
      <c r="G28">
        <v>25</v>
      </c>
      <c r="H28">
        <v>50</v>
      </c>
      <c r="I28">
        <v>35</v>
      </c>
      <c r="J28">
        <v>4</v>
      </c>
      <c r="K28">
        <v>3</v>
      </c>
      <c r="L28">
        <v>3</v>
      </c>
      <c r="M28">
        <v>4</v>
      </c>
      <c r="N28">
        <v>4</v>
      </c>
      <c r="Q28">
        <v>5</v>
      </c>
      <c r="R28">
        <v>4</v>
      </c>
      <c r="S28">
        <v>5</v>
      </c>
      <c r="T28">
        <v>7</v>
      </c>
      <c r="U28">
        <v>25</v>
      </c>
      <c r="V28">
        <v>50</v>
      </c>
      <c r="W28">
        <v>35</v>
      </c>
      <c r="X28">
        <v>4</v>
      </c>
      <c r="Y28">
        <v>3</v>
      </c>
      <c r="Z28">
        <v>3</v>
      </c>
      <c r="AA28">
        <v>4</v>
      </c>
      <c r="AB28">
        <v>4</v>
      </c>
    </row>
    <row r="29" spans="1:56" ht="12.75">
      <c r="A29" s="8" t="s">
        <v>41</v>
      </c>
      <c r="B29" s="8" t="s">
        <v>13</v>
      </c>
      <c r="C29">
        <v>56</v>
      </c>
      <c r="D29">
        <v>50</v>
      </c>
      <c r="E29">
        <v>50</v>
      </c>
      <c r="F29">
        <v>70</v>
      </c>
      <c r="G29">
        <v>100</v>
      </c>
      <c r="H29">
        <v>191</v>
      </c>
      <c r="I29">
        <v>116</v>
      </c>
      <c r="J29">
        <v>40</v>
      </c>
      <c r="K29">
        <v>40</v>
      </c>
      <c r="L29">
        <v>66</v>
      </c>
      <c r="M29">
        <v>80</v>
      </c>
      <c r="N29">
        <v>70</v>
      </c>
      <c r="Q29">
        <v>56</v>
      </c>
      <c r="R29">
        <v>50</v>
      </c>
      <c r="S29">
        <v>50</v>
      </c>
      <c r="T29">
        <v>70</v>
      </c>
      <c r="U29">
        <v>100</v>
      </c>
      <c r="V29">
        <v>191</v>
      </c>
      <c r="W29">
        <v>116</v>
      </c>
      <c r="X29">
        <v>40</v>
      </c>
      <c r="Y29">
        <v>40</v>
      </c>
      <c r="Z29">
        <v>66</v>
      </c>
      <c r="AA29">
        <v>80</v>
      </c>
      <c r="AB29">
        <v>70</v>
      </c>
      <c r="AE29">
        <v>45</v>
      </c>
      <c r="AF29">
        <v>45</v>
      </c>
      <c r="AG29">
        <v>50</v>
      </c>
      <c r="AH29">
        <v>50</v>
      </c>
      <c r="AI29">
        <v>100</v>
      </c>
      <c r="AJ29">
        <v>75</v>
      </c>
      <c r="AK29">
        <v>35</v>
      </c>
      <c r="AL29">
        <v>22</v>
      </c>
      <c r="AM29">
        <v>25</v>
      </c>
      <c r="AN29">
        <v>50</v>
      </c>
      <c r="AO29">
        <v>50</v>
      </c>
      <c r="AP29">
        <v>45</v>
      </c>
      <c r="AS29">
        <v>50</v>
      </c>
      <c r="AT29">
        <v>50</v>
      </c>
      <c r="AU29">
        <v>50</v>
      </c>
      <c r="AV29">
        <v>70</v>
      </c>
      <c r="AW29">
        <v>100</v>
      </c>
      <c r="AX29">
        <v>190</v>
      </c>
      <c r="AY29">
        <v>116</v>
      </c>
      <c r="AZ29">
        <v>30</v>
      </c>
      <c r="BA29">
        <v>40</v>
      </c>
      <c r="BB29">
        <v>60</v>
      </c>
      <c r="BC29">
        <v>60</v>
      </c>
      <c r="BD29">
        <v>60</v>
      </c>
    </row>
    <row r="30" spans="1:28" ht="12.75">
      <c r="A30" s="8" t="s">
        <v>42</v>
      </c>
      <c r="B30" s="8" t="s">
        <v>13</v>
      </c>
      <c r="C30">
        <v>8</v>
      </c>
      <c r="D30">
        <v>7</v>
      </c>
      <c r="E30">
        <v>8</v>
      </c>
      <c r="F30">
        <v>14</v>
      </c>
      <c r="G30">
        <v>25</v>
      </c>
      <c r="H30">
        <v>30</v>
      </c>
      <c r="I30">
        <v>10</v>
      </c>
      <c r="J30">
        <v>9</v>
      </c>
      <c r="K30">
        <v>10</v>
      </c>
      <c r="L30">
        <v>8</v>
      </c>
      <c r="M30">
        <v>9</v>
      </c>
      <c r="N30">
        <v>7</v>
      </c>
      <c r="Q30">
        <v>8</v>
      </c>
      <c r="R30">
        <v>7</v>
      </c>
      <c r="S30">
        <v>8</v>
      </c>
      <c r="T30">
        <v>14</v>
      </c>
      <c r="U30">
        <v>25</v>
      </c>
      <c r="V30">
        <v>30</v>
      </c>
      <c r="W30">
        <v>10</v>
      </c>
      <c r="X30">
        <v>9</v>
      </c>
      <c r="Y30">
        <v>10</v>
      </c>
      <c r="Z30">
        <v>8</v>
      </c>
      <c r="AA30">
        <v>9</v>
      </c>
      <c r="AB30">
        <v>7</v>
      </c>
    </row>
    <row r="31" spans="1:2" ht="12.75">
      <c r="A31" s="8"/>
      <c r="B31" s="8"/>
    </row>
    <row r="32" spans="1:28" ht="12.75">
      <c r="A32" s="8" t="s">
        <v>43</v>
      </c>
      <c r="B32" s="8" t="s">
        <v>13</v>
      </c>
      <c r="C32">
        <v>8</v>
      </c>
      <c r="D32">
        <v>10</v>
      </c>
      <c r="E32">
        <v>5</v>
      </c>
      <c r="F32">
        <v>101</v>
      </c>
      <c r="G32">
        <v>114</v>
      </c>
      <c r="H32">
        <v>81</v>
      </c>
      <c r="I32">
        <v>41</v>
      </c>
      <c r="J32">
        <v>60</v>
      </c>
      <c r="K32">
        <v>42</v>
      </c>
      <c r="L32">
        <v>14</v>
      </c>
      <c r="M32">
        <v>20</v>
      </c>
      <c r="N32">
        <v>13</v>
      </c>
      <c r="Q32">
        <v>8</v>
      </c>
      <c r="R32">
        <v>10</v>
      </c>
      <c r="S32">
        <v>5</v>
      </c>
      <c r="T32">
        <v>101</v>
      </c>
      <c r="U32">
        <v>114</v>
      </c>
      <c r="V32">
        <v>81</v>
      </c>
      <c r="W32">
        <v>41</v>
      </c>
      <c r="X32">
        <v>60</v>
      </c>
      <c r="Y32">
        <v>42</v>
      </c>
      <c r="Z32">
        <v>14</v>
      </c>
      <c r="AA32">
        <v>20</v>
      </c>
      <c r="AB32">
        <v>13</v>
      </c>
    </row>
    <row r="33" spans="1:28" ht="12.75">
      <c r="A33" s="8" t="s">
        <v>44</v>
      </c>
      <c r="B33" s="8" t="s">
        <v>13</v>
      </c>
      <c r="C33">
        <v>15</v>
      </c>
      <c r="D33">
        <v>18</v>
      </c>
      <c r="E33">
        <v>6</v>
      </c>
      <c r="F33">
        <v>95</v>
      </c>
      <c r="G33">
        <v>103</v>
      </c>
      <c r="H33">
        <v>71</v>
      </c>
      <c r="I33">
        <v>9</v>
      </c>
      <c r="J33">
        <v>23</v>
      </c>
      <c r="K33">
        <v>10</v>
      </c>
      <c r="L33">
        <v>9</v>
      </c>
      <c r="M33">
        <v>20</v>
      </c>
      <c r="N33">
        <v>15</v>
      </c>
      <c r="Q33">
        <v>15</v>
      </c>
      <c r="R33">
        <v>18</v>
      </c>
      <c r="S33">
        <v>6</v>
      </c>
      <c r="T33">
        <v>95</v>
      </c>
      <c r="U33">
        <v>103</v>
      </c>
      <c r="V33">
        <v>71</v>
      </c>
      <c r="W33">
        <v>9</v>
      </c>
      <c r="X33">
        <v>23</v>
      </c>
      <c r="Y33">
        <v>10</v>
      </c>
      <c r="Z33">
        <v>9</v>
      </c>
      <c r="AA33">
        <v>20</v>
      </c>
      <c r="AB33">
        <v>15</v>
      </c>
    </row>
    <row r="34" spans="1:28" ht="12.75">
      <c r="A34" s="8" t="s">
        <v>45</v>
      </c>
      <c r="B34" s="8" t="s">
        <v>13</v>
      </c>
      <c r="C34">
        <v>7</v>
      </c>
      <c r="D34">
        <v>8</v>
      </c>
      <c r="E34">
        <v>13</v>
      </c>
      <c r="F34">
        <v>46</v>
      </c>
      <c r="G34">
        <v>51</v>
      </c>
      <c r="H34">
        <v>31</v>
      </c>
      <c r="I34">
        <v>11</v>
      </c>
      <c r="J34">
        <v>5</v>
      </c>
      <c r="K34">
        <v>4</v>
      </c>
      <c r="L34">
        <v>3</v>
      </c>
      <c r="M34">
        <v>4</v>
      </c>
      <c r="N34">
        <v>3</v>
      </c>
      <c r="Q34">
        <v>7</v>
      </c>
      <c r="R34">
        <v>8</v>
      </c>
      <c r="S34">
        <v>13</v>
      </c>
      <c r="T34">
        <v>46</v>
      </c>
      <c r="U34">
        <v>51</v>
      </c>
      <c r="V34">
        <v>31</v>
      </c>
      <c r="W34">
        <v>11</v>
      </c>
      <c r="X34">
        <v>5</v>
      </c>
      <c r="Y34">
        <v>4</v>
      </c>
      <c r="Z34">
        <v>3</v>
      </c>
      <c r="AA34">
        <v>4</v>
      </c>
      <c r="AB34">
        <v>3</v>
      </c>
    </row>
    <row r="35" spans="1:2" ht="12.75">
      <c r="A35" s="8" t="s">
        <v>46</v>
      </c>
      <c r="B35" s="8" t="s">
        <v>13</v>
      </c>
    </row>
    <row r="36" spans="1:14" ht="12.75">
      <c r="A36" s="8" t="s">
        <v>47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sheetData>
    <row r="1" spans="1:36" s="2" customFormat="1" ht="102">
      <c r="A1" s="5" t="s">
        <v>162</v>
      </c>
      <c r="B1" s="6"/>
      <c r="C1" s="6" t="s">
        <v>0</v>
      </c>
      <c r="D1" s="6" t="s">
        <v>17</v>
      </c>
      <c r="E1" s="6" t="s">
        <v>18</v>
      </c>
      <c r="F1" s="6" t="s">
        <v>19</v>
      </c>
      <c r="G1" s="6" t="s">
        <v>20</v>
      </c>
      <c r="H1" s="6" t="s">
        <v>21</v>
      </c>
      <c r="I1" s="6" t="s">
        <v>22</v>
      </c>
      <c r="J1" s="6" t="s">
        <v>23</v>
      </c>
      <c r="K1" s="6" t="s">
        <v>24</v>
      </c>
      <c r="L1" s="6" t="s">
        <v>25</v>
      </c>
      <c r="M1" s="6" t="s">
        <v>26</v>
      </c>
      <c r="N1" s="6" t="s">
        <v>27</v>
      </c>
      <c r="O1" s="6" t="s">
        <v>28</v>
      </c>
      <c r="P1" s="6" t="s">
        <v>29</v>
      </c>
      <c r="Q1" s="6" t="s">
        <v>30</v>
      </c>
      <c r="R1" s="6"/>
      <c r="S1" s="6" t="s">
        <v>31</v>
      </c>
      <c r="T1" s="6" t="s">
        <v>32</v>
      </c>
      <c r="U1" s="6" t="s">
        <v>33</v>
      </c>
      <c r="V1" s="6" t="s">
        <v>34</v>
      </c>
      <c r="W1" s="6" t="s">
        <v>35</v>
      </c>
      <c r="X1" s="6" t="s">
        <v>36</v>
      </c>
      <c r="Y1" s="7" t="s">
        <v>37</v>
      </c>
      <c r="Z1" s="6" t="s">
        <v>38</v>
      </c>
      <c r="AA1" s="6" t="s">
        <v>39</v>
      </c>
      <c r="AB1" s="6" t="s">
        <v>40</v>
      </c>
      <c r="AC1" s="6" t="s">
        <v>41</v>
      </c>
      <c r="AD1" s="6" t="s">
        <v>42</v>
      </c>
      <c r="AE1" s="6"/>
      <c r="AF1" s="6" t="s">
        <v>43</v>
      </c>
      <c r="AG1" s="6" t="s">
        <v>44</v>
      </c>
      <c r="AH1" s="6" t="s">
        <v>45</v>
      </c>
      <c r="AI1" s="6" t="s">
        <v>46</v>
      </c>
      <c r="AJ1" s="6" t="s">
        <v>47</v>
      </c>
    </row>
    <row r="2" spans="1:36" ht="12.75">
      <c r="A2" s="8"/>
      <c r="B2" s="8"/>
      <c r="C2" s="8" t="s">
        <v>13</v>
      </c>
      <c r="D2" s="8" t="s">
        <v>13</v>
      </c>
      <c r="E2" s="8" t="s">
        <v>13</v>
      </c>
      <c r="F2" s="8" t="s">
        <v>13</v>
      </c>
      <c r="G2" s="8" t="s">
        <v>13</v>
      </c>
      <c r="H2" s="8" t="s">
        <v>13</v>
      </c>
      <c r="I2" s="8" t="s">
        <v>13</v>
      </c>
      <c r="J2" s="8" t="s">
        <v>13</v>
      </c>
      <c r="K2" s="8" t="s">
        <v>13</v>
      </c>
      <c r="L2" s="8" t="s">
        <v>13</v>
      </c>
      <c r="M2" s="8" t="s">
        <v>13</v>
      </c>
      <c r="N2" s="8" t="s">
        <v>13</v>
      </c>
      <c r="O2" s="8" t="s">
        <v>13</v>
      </c>
      <c r="P2" s="8" t="s">
        <v>13</v>
      </c>
      <c r="Q2" s="8" t="s">
        <v>13</v>
      </c>
      <c r="R2" s="8"/>
      <c r="S2" s="8" t="s">
        <v>13</v>
      </c>
      <c r="T2" s="8" t="s">
        <v>13</v>
      </c>
      <c r="U2" s="8" t="s">
        <v>13</v>
      </c>
      <c r="V2" s="8" t="s">
        <v>13</v>
      </c>
      <c r="W2" s="8" t="s">
        <v>13</v>
      </c>
      <c r="X2" s="8" t="s">
        <v>13</v>
      </c>
      <c r="Y2" s="8" t="s">
        <v>13</v>
      </c>
      <c r="Z2" s="8" t="s">
        <v>13</v>
      </c>
      <c r="AA2" s="8" t="s">
        <v>13</v>
      </c>
      <c r="AB2" s="8" t="s">
        <v>13</v>
      </c>
      <c r="AC2" s="8" t="s">
        <v>13</v>
      </c>
      <c r="AD2" s="8" t="s">
        <v>13</v>
      </c>
      <c r="AE2" s="8"/>
      <c r="AF2" s="8" t="s">
        <v>13</v>
      </c>
      <c r="AG2" s="8" t="s">
        <v>13</v>
      </c>
      <c r="AH2" s="8" t="s">
        <v>13</v>
      </c>
      <c r="AI2" s="8" t="s">
        <v>13</v>
      </c>
      <c r="AJ2" s="8"/>
    </row>
    <row r="3" spans="1:36" ht="12.75">
      <c r="A3" s="8" t="s">
        <v>1</v>
      </c>
      <c r="B3" s="8">
        <v>1</v>
      </c>
      <c r="C3">
        <v>11</v>
      </c>
      <c r="D3">
        <v>11</v>
      </c>
      <c r="E3">
        <v>1</v>
      </c>
      <c r="F3">
        <v>0.2</v>
      </c>
      <c r="G3">
        <v>29</v>
      </c>
      <c r="H3">
        <v>1</v>
      </c>
      <c r="I3">
        <v>1</v>
      </c>
      <c r="J3">
        <v>5</v>
      </c>
      <c r="K3">
        <v>68</v>
      </c>
      <c r="L3">
        <v>5</v>
      </c>
      <c r="M3">
        <v>4</v>
      </c>
      <c r="N3">
        <v>0.5</v>
      </c>
      <c r="O3">
        <v>15</v>
      </c>
      <c r="P3">
        <v>133</v>
      </c>
      <c r="Q3">
        <v>8</v>
      </c>
      <c r="S3">
        <v>24</v>
      </c>
      <c r="T3">
        <v>35</v>
      </c>
      <c r="U3">
        <v>3</v>
      </c>
      <c r="V3">
        <v>17</v>
      </c>
      <c r="W3">
        <v>22</v>
      </c>
      <c r="X3">
        <v>38</v>
      </c>
      <c r="Y3">
        <v>2</v>
      </c>
      <c r="Z3">
        <v>10</v>
      </c>
      <c r="AA3">
        <v>43</v>
      </c>
      <c r="AB3">
        <v>5</v>
      </c>
      <c r="AC3">
        <v>56</v>
      </c>
      <c r="AD3">
        <v>8</v>
      </c>
      <c r="AF3">
        <v>8</v>
      </c>
      <c r="AG3">
        <v>15</v>
      </c>
      <c r="AH3">
        <v>7</v>
      </c>
      <c r="AJ3" s="8"/>
    </row>
    <row r="4" spans="1:36" ht="12.75">
      <c r="A4" s="8" t="s">
        <v>2</v>
      </c>
      <c r="B4" s="8">
        <f>+B3+1</f>
        <v>2</v>
      </c>
      <c r="C4">
        <v>11</v>
      </c>
      <c r="D4">
        <v>8</v>
      </c>
      <c r="E4">
        <v>1</v>
      </c>
      <c r="F4">
        <v>0.2</v>
      </c>
      <c r="G4">
        <v>24</v>
      </c>
      <c r="H4">
        <v>1</v>
      </c>
      <c r="I4">
        <v>1</v>
      </c>
      <c r="J4">
        <v>5</v>
      </c>
      <c r="K4">
        <v>64</v>
      </c>
      <c r="L4">
        <v>3</v>
      </c>
      <c r="M4">
        <v>3</v>
      </c>
      <c r="N4">
        <v>0.4</v>
      </c>
      <c r="O4">
        <v>15</v>
      </c>
      <c r="P4">
        <v>127</v>
      </c>
      <c r="Q4">
        <v>10</v>
      </c>
      <c r="S4">
        <v>15</v>
      </c>
      <c r="T4">
        <v>23</v>
      </c>
      <c r="U4">
        <v>2</v>
      </c>
      <c r="V4">
        <v>14</v>
      </c>
      <c r="W4">
        <v>18</v>
      </c>
      <c r="X4">
        <v>26</v>
      </c>
      <c r="Y4">
        <v>2</v>
      </c>
      <c r="Z4">
        <v>8</v>
      </c>
      <c r="AA4">
        <v>38</v>
      </c>
      <c r="AB4">
        <v>4</v>
      </c>
      <c r="AC4">
        <v>50</v>
      </c>
      <c r="AD4">
        <v>7</v>
      </c>
      <c r="AF4">
        <v>10</v>
      </c>
      <c r="AG4">
        <v>18</v>
      </c>
      <c r="AH4">
        <v>8</v>
      </c>
      <c r="AJ4" s="8"/>
    </row>
    <row r="5" spans="1:36" ht="12.75">
      <c r="A5" s="8" t="s">
        <v>3</v>
      </c>
      <c r="B5" s="8">
        <f aca="true" t="shared" si="0" ref="B5:B14">+B4+1</f>
        <v>3</v>
      </c>
      <c r="C5">
        <v>12</v>
      </c>
      <c r="D5">
        <v>14</v>
      </c>
      <c r="E5">
        <v>1</v>
      </c>
      <c r="F5">
        <v>0.2</v>
      </c>
      <c r="G5">
        <v>29</v>
      </c>
      <c r="H5">
        <v>1</v>
      </c>
      <c r="I5">
        <v>1</v>
      </c>
      <c r="J5">
        <v>5</v>
      </c>
      <c r="K5">
        <v>79</v>
      </c>
      <c r="L5">
        <v>8</v>
      </c>
      <c r="M5">
        <v>4</v>
      </c>
      <c r="N5">
        <v>0.5</v>
      </c>
      <c r="O5">
        <v>16</v>
      </c>
      <c r="P5">
        <v>141</v>
      </c>
      <c r="Q5">
        <v>12</v>
      </c>
      <c r="S5">
        <v>15</v>
      </c>
      <c r="T5">
        <v>33</v>
      </c>
      <c r="U5">
        <v>3</v>
      </c>
      <c r="V5">
        <v>16</v>
      </c>
      <c r="W5">
        <v>22</v>
      </c>
      <c r="X5">
        <v>22</v>
      </c>
      <c r="Y5">
        <v>2</v>
      </c>
      <c r="Z5">
        <v>9</v>
      </c>
      <c r="AA5">
        <v>40</v>
      </c>
      <c r="AB5">
        <v>5</v>
      </c>
      <c r="AC5">
        <v>50</v>
      </c>
      <c r="AD5">
        <v>8</v>
      </c>
      <c r="AF5">
        <v>5</v>
      </c>
      <c r="AG5">
        <v>6</v>
      </c>
      <c r="AH5">
        <v>13</v>
      </c>
      <c r="AJ5" s="8"/>
    </row>
    <row r="6" spans="1:36" ht="12.75">
      <c r="A6" s="8" t="s">
        <v>4</v>
      </c>
      <c r="B6" s="8">
        <f t="shared" si="0"/>
        <v>4</v>
      </c>
      <c r="C6">
        <v>21</v>
      </c>
      <c r="D6">
        <v>30</v>
      </c>
      <c r="E6">
        <v>2</v>
      </c>
      <c r="F6">
        <v>0.3</v>
      </c>
      <c r="G6">
        <v>101</v>
      </c>
      <c r="H6">
        <v>2</v>
      </c>
      <c r="I6">
        <v>2</v>
      </c>
      <c r="J6">
        <v>7</v>
      </c>
      <c r="K6">
        <v>176</v>
      </c>
      <c r="L6">
        <v>15</v>
      </c>
      <c r="M6">
        <v>13</v>
      </c>
      <c r="N6">
        <v>1.7</v>
      </c>
      <c r="O6">
        <v>60</v>
      </c>
      <c r="P6">
        <v>321</v>
      </c>
      <c r="Q6">
        <v>38</v>
      </c>
      <c r="S6">
        <v>22</v>
      </c>
      <c r="T6">
        <v>48</v>
      </c>
      <c r="U6">
        <v>4</v>
      </c>
      <c r="V6">
        <v>23</v>
      </c>
      <c r="W6">
        <v>24</v>
      </c>
      <c r="X6">
        <v>30</v>
      </c>
      <c r="Y6">
        <v>2</v>
      </c>
      <c r="Z6">
        <v>24</v>
      </c>
      <c r="AA6">
        <v>41</v>
      </c>
      <c r="AB6">
        <v>7</v>
      </c>
      <c r="AC6">
        <v>70</v>
      </c>
      <c r="AD6">
        <v>14</v>
      </c>
      <c r="AF6">
        <v>101</v>
      </c>
      <c r="AG6">
        <v>95</v>
      </c>
      <c r="AH6">
        <v>46</v>
      </c>
      <c r="AJ6" s="8"/>
    </row>
    <row r="7" spans="1:36" ht="12.75">
      <c r="A7" s="8" t="s">
        <v>5</v>
      </c>
      <c r="B7" s="8">
        <f t="shared" si="0"/>
        <v>5</v>
      </c>
      <c r="C7">
        <v>52</v>
      </c>
      <c r="D7">
        <v>110</v>
      </c>
      <c r="E7">
        <v>4</v>
      </c>
      <c r="F7">
        <v>0.4</v>
      </c>
      <c r="G7">
        <v>334</v>
      </c>
      <c r="H7">
        <v>6</v>
      </c>
      <c r="I7">
        <v>7</v>
      </c>
      <c r="J7">
        <v>17</v>
      </c>
      <c r="K7">
        <v>516</v>
      </c>
      <c r="L7">
        <v>41</v>
      </c>
      <c r="M7">
        <v>39</v>
      </c>
      <c r="N7">
        <v>5.2</v>
      </c>
      <c r="O7">
        <v>128</v>
      </c>
      <c r="P7">
        <v>778</v>
      </c>
      <c r="Q7">
        <v>97</v>
      </c>
      <c r="S7">
        <v>101</v>
      </c>
      <c r="T7">
        <v>96</v>
      </c>
      <c r="U7">
        <v>13</v>
      </c>
      <c r="V7">
        <v>67</v>
      </c>
      <c r="W7">
        <v>85</v>
      </c>
      <c r="X7">
        <v>88</v>
      </c>
      <c r="Y7">
        <v>6</v>
      </c>
      <c r="Z7">
        <v>48</v>
      </c>
      <c r="AA7">
        <v>90</v>
      </c>
      <c r="AB7">
        <v>25</v>
      </c>
      <c r="AC7">
        <v>100</v>
      </c>
      <c r="AD7">
        <v>25</v>
      </c>
      <c r="AF7">
        <v>114</v>
      </c>
      <c r="AG7">
        <v>103</v>
      </c>
      <c r="AH7">
        <v>51</v>
      </c>
      <c r="AJ7" s="8"/>
    </row>
    <row r="8" spans="1:36" ht="12.75">
      <c r="A8" s="8" t="s">
        <v>6</v>
      </c>
      <c r="B8" s="8">
        <f t="shared" si="0"/>
        <v>6</v>
      </c>
      <c r="C8">
        <v>96</v>
      </c>
      <c r="D8">
        <v>210</v>
      </c>
      <c r="E8">
        <v>5</v>
      </c>
      <c r="F8">
        <v>0.7</v>
      </c>
      <c r="G8">
        <v>446</v>
      </c>
      <c r="H8">
        <v>11</v>
      </c>
      <c r="I8">
        <v>14</v>
      </c>
      <c r="J8">
        <v>33</v>
      </c>
      <c r="K8">
        <v>758</v>
      </c>
      <c r="L8">
        <v>47</v>
      </c>
      <c r="M8">
        <v>48</v>
      </c>
      <c r="N8">
        <v>6.7</v>
      </c>
      <c r="O8">
        <v>156</v>
      </c>
      <c r="P8" s="1">
        <v>1075</v>
      </c>
      <c r="Q8">
        <v>106</v>
      </c>
      <c r="S8">
        <v>200</v>
      </c>
      <c r="T8">
        <v>160</v>
      </c>
      <c r="U8">
        <v>24</v>
      </c>
      <c r="V8">
        <v>125</v>
      </c>
      <c r="W8">
        <v>174</v>
      </c>
      <c r="X8">
        <v>178</v>
      </c>
      <c r="Y8">
        <v>4</v>
      </c>
      <c r="Z8">
        <v>94</v>
      </c>
      <c r="AA8">
        <v>157</v>
      </c>
      <c r="AB8">
        <v>50</v>
      </c>
      <c r="AC8">
        <v>191</v>
      </c>
      <c r="AD8">
        <v>30</v>
      </c>
      <c r="AF8">
        <v>81</v>
      </c>
      <c r="AG8">
        <v>71</v>
      </c>
      <c r="AH8">
        <v>31</v>
      </c>
      <c r="AJ8" s="8"/>
    </row>
    <row r="9" spans="1:36" ht="12.75">
      <c r="A9" s="8" t="s">
        <v>7</v>
      </c>
      <c r="B9" s="8">
        <f t="shared" si="0"/>
        <v>7</v>
      </c>
      <c r="C9">
        <v>93</v>
      </c>
      <c r="D9">
        <v>60</v>
      </c>
      <c r="E9">
        <v>5</v>
      </c>
      <c r="F9">
        <v>0.4</v>
      </c>
      <c r="G9">
        <v>213</v>
      </c>
      <c r="H9">
        <v>8</v>
      </c>
      <c r="I9">
        <v>9</v>
      </c>
      <c r="J9">
        <v>9</v>
      </c>
      <c r="K9">
        <v>222</v>
      </c>
      <c r="L9">
        <v>8</v>
      </c>
      <c r="M9">
        <v>14</v>
      </c>
      <c r="N9">
        <v>2.5</v>
      </c>
      <c r="O9">
        <v>37</v>
      </c>
      <c r="P9">
        <v>395</v>
      </c>
      <c r="Q9">
        <v>12</v>
      </c>
      <c r="S9">
        <v>191</v>
      </c>
      <c r="T9">
        <v>269</v>
      </c>
      <c r="U9">
        <v>15</v>
      </c>
      <c r="V9">
        <v>78</v>
      </c>
      <c r="W9">
        <v>130</v>
      </c>
      <c r="X9">
        <v>178</v>
      </c>
      <c r="Y9">
        <v>4</v>
      </c>
      <c r="Z9">
        <v>60</v>
      </c>
      <c r="AA9">
        <v>111</v>
      </c>
      <c r="AB9">
        <v>35</v>
      </c>
      <c r="AC9">
        <v>116</v>
      </c>
      <c r="AD9">
        <v>10</v>
      </c>
      <c r="AF9">
        <v>41</v>
      </c>
      <c r="AG9">
        <v>9</v>
      </c>
      <c r="AH9">
        <v>11</v>
      </c>
      <c r="AJ9" s="8"/>
    </row>
    <row r="10" spans="1:36" ht="12.75">
      <c r="A10" s="8" t="s">
        <v>8</v>
      </c>
      <c r="B10" s="8">
        <f t="shared" si="0"/>
        <v>8</v>
      </c>
      <c r="C10">
        <v>72</v>
      </c>
      <c r="D10">
        <v>14</v>
      </c>
      <c r="E10">
        <v>6</v>
      </c>
      <c r="F10">
        <v>0.3</v>
      </c>
      <c r="G10">
        <v>92</v>
      </c>
      <c r="H10">
        <v>3</v>
      </c>
      <c r="I10">
        <v>4</v>
      </c>
      <c r="J10">
        <v>5</v>
      </c>
      <c r="K10">
        <v>77</v>
      </c>
      <c r="L10">
        <v>6</v>
      </c>
      <c r="M10">
        <v>5</v>
      </c>
      <c r="N10">
        <v>1.1</v>
      </c>
      <c r="O10">
        <v>18</v>
      </c>
      <c r="P10">
        <v>190</v>
      </c>
      <c r="Q10">
        <v>3</v>
      </c>
      <c r="S10">
        <v>136</v>
      </c>
      <c r="T10">
        <v>155</v>
      </c>
      <c r="U10">
        <v>2</v>
      </c>
      <c r="V10">
        <v>20</v>
      </c>
      <c r="W10">
        <v>70</v>
      </c>
      <c r="X10">
        <v>75</v>
      </c>
      <c r="Y10">
        <v>3</v>
      </c>
      <c r="Z10">
        <v>16</v>
      </c>
      <c r="AA10">
        <v>40</v>
      </c>
      <c r="AB10">
        <v>4</v>
      </c>
      <c r="AC10">
        <v>40</v>
      </c>
      <c r="AD10">
        <v>9</v>
      </c>
      <c r="AF10">
        <v>60</v>
      </c>
      <c r="AG10">
        <v>23</v>
      </c>
      <c r="AH10">
        <v>5</v>
      </c>
      <c r="AJ10" s="8"/>
    </row>
    <row r="11" spans="1:36" ht="12.75">
      <c r="A11" s="8" t="s">
        <v>9</v>
      </c>
      <c r="B11" s="8">
        <f t="shared" si="0"/>
        <v>9</v>
      </c>
      <c r="C11">
        <v>59</v>
      </c>
      <c r="D11">
        <v>10</v>
      </c>
      <c r="E11">
        <v>3</v>
      </c>
      <c r="F11">
        <v>0.2</v>
      </c>
      <c r="G11">
        <v>82</v>
      </c>
      <c r="H11">
        <v>2</v>
      </c>
      <c r="I11">
        <v>2</v>
      </c>
      <c r="J11">
        <v>4</v>
      </c>
      <c r="K11">
        <v>96</v>
      </c>
      <c r="L11">
        <v>5</v>
      </c>
      <c r="M11">
        <v>4</v>
      </c>
      <c r="N11">
        <v>0.7</v>
      </c>
      <c r="O11">
        <v>22</v>
      </c>
      <c r="P11">
        <v>232</v>
      </c>
      <c r="Q11">
        <v>3</v>
      </c>
      <c r="S11">
        <v>138</v>
      </c>
      <c r="T11">
        <v>106</v>
      </c>
      <c r="U11">
        <v>2</v>
      </c>
      <c r="V11">
        <v>15</v>
      </c>
      <c r="W11">
        <v>119</v>
      </c>
      <c r="X11">
        <v>70</v>
      </c>
      <c r="Y11">
        <v>2</v>
      </c>
      <c r="Z11">
        <v>12</v>
      </c>
      <c r="AA11">
        <v>40</v>
      </c>
      <c r="AB11">
        <v>3</v>
      </c>
      <c r="AC11">
        <v>40</v>
      </c>
      <c r="AD11">
        <v>10</v>
      </c>
      <c r="AF11">
        <v>42</v>
      </c>
      <c r="AG11">
        <v>10</v>
      </c>
      <c r="AH11">
        <v>4</v>
      </c>
      <c r="AJ11" s="8"/>
    </row>
    <row r="12" spans="1:36" ht="12.75">
      <c r="A12" s="8" t="s">
        <v>10</v>
      </c>
      <c r="B12" s="8">
        <f t="shared" si="0"/>
        <v>10</v>
      </c>
      <c r="C12">
        <v>38</v>
      </c>
      <c r="D12">
        <v>10</v>
      </c>
      <c r="E12">
        <v>3</v>
      </c>
      <c r="F12">
        <v>0.2</v>
      </c>
      <c r="G12">
        <v>63</v>
      </c>
      <c r="H12">
        <v>2</v>
      </c>
      <c r="I12">
        <v>2</v>
      </c>
      <c r="J12">
        <v>8</v>
      </c>
      <c r="K12">
        <v>111</v>
      </c>
      <c r="L12">
        <v>8</v>
      </c>
      <c r="M12">
        <v>5</v>
      </c>
      <c r="N12">
        <v>0.7</v>
      </c>
      <c r="O12">
        <v>24</v>
      </c>
      <c r="P12">
        <v>241</v>
      </c>
      <c r="Q12">
        <v>6</v>
      </c>
      <c r="S12">
        <v>119</v>
      </c>
      <c r="T12">
        <v>46</v>
      </c>
      <c r="U12">
        <v>2</v>
      </c>
      <c r="V12">
        <v>10</v>
      </c>
      <c r="W12">
        <v>92</v>
      </c>
      <c r="X12">
        <v>53</v>
      </c>
      <c r="Y12">
        <v>2</v>
      </c>
      <c r="Z12">
        <v>10</v>
      </c>
      <c r="AA12">
        <v>40</v>
      </c>
      <c r="AB12">
        <v>3</v>
      </c>
      <c r="AC12">
        <v>66</v>
      </c>
      <c r="AD12">
        <v>8</v>
      </c>
      <c r="AF12">
        <v>14</v>
      </c>
      <c r="AG12">
        <v>9</v>
      </c>
      <c r="AH12">
        <v>3</v>
      </c>
      <c r="AJ12" s="8"/>
    </row>
    <row r="13" spans="1:36" ht="12.75">
      <c r="A13" s="8" t="s">
        <v>11</v>
      </c>
      <c r="B13" s="8">
        <f t="shared" si="0"/>
        <v>11</v>
      </c>
      <c r="C13">
        <v>14</v>
      </c>
      <c r="D13">
        <v>13</v>
      </c>
      <c r="E13">
        <v>2</v>
      </c>
      <c r="F13">
        <v>0.3</v>
      </c>
      <c r="G13">
        <v>32</v>
      </c>
      <c r="H13">
        <v>1</v>
      </c>
      <c r="I13">
        <v>1</v>
      </c>
      <c r="J13">
        <v>7</v>
      </c>
      <c r="K13">
        <v>85</v>
      </c>
      <c r="L13">
        <v>7</v>
      </c>
      <c r="M13">
        <v>4</v>
      </c>
      <c r="N13">
        <v>0.6</v>
      </c>
      <c r="O13">
        <v>21</v>
      </c>
      <c r="P13">
        <v>191</v>
      </c>
      <c r="Q13">
        <v>6</v>
      </c>
      <c r="S13">
        <v>48</v>
      </c>
      <c r="T13">
        <v>38</v>
      </c>
      <c r="U13">
        <v>3</v>
      </c>
      <c r="V13">
        <v>20</v>
      </c>
      <c r="W13">
        <v>55</v>
      </c>
      <c r="X13">
        <v>43</v>
      </c>
      <c r="Y13">
        <v>2</v>
      </c>
      <c r="Z13">
        <v>12</v>
      </c>
      <c r="AA13">
        <v>49</v>
      </c>
      <c r="AB13">
        <v>4</v>
      </c>
      <c r="AC13">
        <v>80</v>
      </c>
      <c r="AD13">
        <v>9</v>
      </c>
      <c r="AF13">
        <v>20</v>
      </c>
      <c r="AG13">
        <v>20</v>
      </c>
      <c r="AH13">
        <v>4</v>
      </c>
      <c r="AJ13" s="8"/>
    </row>
    <row r="14" spans="1:36" ht="12.75">
      <c r="A14" s="8" t="s">
        <v>12</v>
      </c>
      <c r="B14" s="8">
        <f t="shared" si="0"/>
        <v>12</v>
      </c>
      <c r="C14">
        <v>10</v>
      </c>
      <c r="D14">
        <v>8</v>
      </c>
      <c r="E14">
        <v>2</v>
      </c>
      <c r="F14">
        <v>0.2</v>
      </c>
      <c r="G14">
        <v>23</v>
      </c>
      <c r="H14">
        <v>1</v>
      </c>
      <c r="I14">
        <v>1</v>
      </c>
      <c r="J14">
        <v>6</v>
      </c>
      <c r="K14">
        <v>64</v>
      </c>
      <c r="L14">
        <v>5</v>
      </c>
      <c r="M14">
        <v>3</v>
      </c>
      <c r="N14">
        <v>0.4</v>
      </c>
      <c r="O14">
        <v>16</v>
      </c>
      <c r="P14">
        <v>136</v>
      </c>
      <c r="Q14">
        <v>5</v>
      </c>
      <c r="S14">
        <v>24</v>
      </c>
      <c r="T14">
        <v>28</v>
      </c>
      <c r="U14">
        <v>3</v>
      </c>
      <c r="V14">
        <v>16</v>
      </c>
      <c r="W14">
        <v>26</v>
      </c>
      <c r="X14">
        <v>30</v>
      </c>
      <c r="Y14">
        <v>2</v>
      </c>
      <c r="Z14">
        <v>8</v>
      </c>
      <c r="AA14">
        <v>44</v>
      </c>
      <c r="AB14">
        <v>4</v>
      </c>
      <c r="AC14">
        <v>70</v>
      </c>
      <c r="AD14">
        <v>7</v>
      </c>
      <c r="AF14">
        <v>13</v>
      </c>
      <c r="AG14">
        <v>15</v>
      </c>
      <c r="AH14">
        <v>3</v>
      </c>
      <c r="AJ14" s="8"/>
    </row>
    <row r="15" spans="3:35" ht="12.75">
      <c r="C15">
        <v>1</v>
      </c>
      <c r="D15">
        <f>+C15+1</f>
        <v>2</v>
      </c>
      <c r="E15">
        <f aca="true" t="shared" si="1" ref="E15:AI15">+D15+1</f>
        <v>3</v>
      </c>
      <c r="F15">
        <f t="shared" si="1"/>
        <v>4</v>
      </c>
      <c r="G15">
        <f t="shared" si="1"/>
        <v>5</v>
      </c>
      <c r="H15">
        <f t="shared" si="1"/>
        <v>6</v>
      </c>
      <c r="I15">
        <f t="shared" si="1"/>
        <v>7</v>
      </c>
      <c r="J15">
        <f t="shared" si="1"/>
        <v>8</v>
      </c>
      <c r="K15">
        <f t="shared" si="1"/>
        <v>9</v>
      </c>
      <c r="L15">
        <f t="shared" si="1"/>
        <v>10</v>
      </c>
      <c r="M15">
        <f t="shared" si="1"/>
        <v>11</v>
      </c>
      <c r="N15">
        <f t="shared" si="1"/>
        <v>12</v>
      </c>
      <c r="O15">
        <f t="shared" si="1"/>
        <v>13</v>
      </c>
      <c r="P15">
        <f t="shared" si="1"/>
        <v>14</v>
      </c>
      <c r="Q15">
        <f t="shared" si="1"/>
        <v>15</v>
      </c>
      <c r="S15">
        <v>16</v>
      </c>
      <c r="T15">
        <f t="shared" si="1"/>
        <v>17</v>
      </c>
      <c r="U15">
        <f t="shared" si="1"/>
        <v>18</v>
      </c>
      <c r="V15">
        <f t="shared" si="1"/>
        <v>19</v>
      </c>
      <c r="W15">
        <f t="shared" si="1"/>
        <v>20</v>
      </c>
      <c r="X15">
        <f t="shared" si="1"/>
        <v>21</v>
      </c>
      <c r="Y15">
        <f t="shared" si="1"/>
        <v>22</v>
      </c>
      <c r="Z15">
        <f t="shared" si="1"/>
        <v>23</v>
      </c>
      <c r="AA15">
        <f t="shared" si="1"/>
        <v>24</v>
      </c>
      <c r="AB15">
        <f t="shared" si="1"/>
        <v>25</v>
      </c>
      <c r="AC15">
        <f t="shared" si="1"/>
        <v>26</v>
      </c>
      <c r="AD15">
        <f t="shared" si="1"/>
        <v>27</v>
      </c>
      <c r="AF15">
        <v>28</v>
      </c>
      <c r="AG15">
        <f t="shared" si="1"/>
        <v>29</v>
      </c>
      <c r="AH15">
        <f t="shared" si="1"/>
        <v>30</v>
      </c>
      <c r="AI15">
        <f t="shared" si="1"/>
        <v>31</v>
      </c>
    </row>
    <row r="16" ht="12.75">
      <c r="C16" t="s">
        <v>16</v>
      </c>
    </row>
    <row r="17" spans="1:34" ht="12.75">
      <c r="A17" t="s">
        <v>1</v>
      </c>
      <c r="C17">
        <v>11</v>
      </c>
      <c r="D17">
        <v>11</v>
      </c>
      <c r="E17">
        <v>1</v>
      </c>
      <c r="F17">
        <v>0.2</v>
      </c>
      <c r="G17">
        <v>29</v>
      </c>
      <c r="H17">
        <v>1</v>
      </c>
      <c r="I17">
        <v>1</v>
      </c>
      <c r="J17">
        <v>5</v>
      </c>
      <c r="K17">
        <v>68</v>
      </c>
      <c r="L17">
        <v>5</v>
      </c>
      <c r="M17">
        <v>4</v>
      </c>
      <c r="N17">
        <v>0.5</v>
      </c>
      <c r="O17">
        <v>15</v>
      </c>
      <c r="P17">
        <v>133</v>
      </c>
      <c r="Q17">
        <v>8</v>
      </c>
      <c r="S17">
        <v>24</v>
      </c>
      <c r="T17">
        <v>35</v>
      </c>
      <c r="U17">
        <v>3</v>
      </c>
      <c r="V17">
        <v>17</v>
      </c>
      <c r="W17">
        <v>22</v>
      </c>
      <c r="X17">
        <v>38</v>
      </c>
      <c r="Y17">
        <v>2</v>
      </c>
      <c r="Z17">
        <v>10</v>
      </c>
      <c r="AA17">
        <v>43</v>
      </c>
      <c r="AB17">
        <v>5</v>
      </c>
      <c r="AC17">
        <v>56</v>
      </c>
      <c r="AD17">
        <v>8</v>
      </c>
      <c r="AF17">
        <v>8</v>
      </c>
      <c r="AG17">
        <v>15</v>
      </c>
      <c r="AH17">
        <v>7</v>
      </c>
    </row>
    <row r="18" spans="1:34" ht="12.75">
      <c r="A18" t="s">
        <v>2</v>
      </c>
      <c r="C18">
        <v>11</v>
      </c>
      <c r="D18">
        <v>8</v>
      </c>
      <c r="E18">
        <v>1</v>
      </c>
      <c r="F18">
        <v>0.2</v>
      </c>
      <c r="G18">
        <v>24</v>
      </c>
      <c r="H18">
        <v>1</v>
      </c>
      <c r="I18">
        <v>1</v>
      </c>
      <c r="J18">
        <v>5</v>
      </c>
      <c r="K18">
        <v>64</v>
      </c>
      <c r="L18">
        <v>3</v>
      </c>
      <c r="M18">
        <v>3</v>
      </c>
      <c r="N18">
        <v>0.4</v>
      </c>
      <c r="O18">
        <v>15</v>
      </c>
      <c r="P18">
        <v>127</v>
      </c>
      <c r="Q18">
        <v>10</v>
      </c>
      <c r="S18">
        <v>15</v>
      </c>
      <c r="T18">
        <v>23</v>
      </c>
      <c r="U18">
        <v>2</v>
      </c>
      <c r="V18">
        <v>14</v>
      </c>
      <c r="W18">
        <v>18</v>
      </c>
      <c r="X18">
        <v>26</v>
      </c>
      <c r="Y18">
        <v>2</v>
      </c>
      <c r="Z18">
        <v>8</v>
      </c>
      <c r="AA18">
        <v>38</v>
      </c>
      <c r="AB18">
        <v>4</v>
      </c>
      <c r="AC18">
        <v>50</v>
      </c>
      <c r="AD18">
        <v>7</v>
      </c>
      <c r="AF18">
        <v>10</v>
      </c>
      <c r="AG18">
        <v>18</v>
      </c>
      <c r="AH18">
        <v>8</v>
      </c>
    </row>
    <row r="19" spans="1:34" ht="12.75">
      <c r="A19" t="s">
        <v>3</v>
      </c>
      <c r="C19">
        <v>12</v>
      </c>
      <c r="D19">
        <v>14</v>
      </c>
      <c r="E19">
        <v>1</v>
      </c>
      <c r="F19">
        <v>0.2</v>
      </c>
      <c r="G19">
        <v>29</v>
      </c>
      <c r="H19">
        <v>1</v>
      </c>
      <c r="I19">
        <v>1</v>
      </c>
      <c r="J19">
        <v>5</v>
      </c>
      <c r="K19">
        <v>79</v>
      </c>
      <c r="L19">
        <v>8</v>
      </c>
      <c r="M19">
        <v>4</v>
      </c>
      <c r="N19">
        <v>0.5</v>
      </c>
      <c r="O19">
        <v>16</v>
      </c>
      <c r="P19">
        <v>141</v>
      </c>
      <c r="Q19">
        <v>12</v>
      </c>
      <c r="S19">
        <v>15</v>
      </c>
      <c r="T19">
        <v>33</v>
      </c>
      <c r="U19">
        <v>3</v>
      </c>
      <c r="V19">
        <v>16</v>
      </c>
      <c r="W19">
        <v>22</v>
      </c>
      <c r="X19">
        <v>22</v>
      </c>
      <c r="Y19">
        <v>2</v>
      </c>
      <c r="Z19">
        <v>9</v>
      </c>
      <c r="AA19">
        <v>40</v>
      </c>
      <c r="AB19">
        <v>5</v>
      </c>
      <c r="AC19">
        <v>50</v>
      </c>
      <c r="AD19">
        <v>8</v>
      </c>
      <c r="AF19">
        <v>5</v>
      </c>
      <c r="AG19">
        <v>6</v>
      </c>
      <c r="AH19">
        <v>13</v>
      </c>
    </row>
    <row r="20" spans="1:34" ht="12.75">
      <c r="A20" t="s">
        <v>4</v>
      </c>
      <c r="C20">
        <v>21</v>
      </c>
      <c r="D20">
        <v>30</v>
      </c>
      <c r="E20">
        <v>2</v>
      </c>
      <c r="F20">
        <v>0.3</v>
      </c>
      <c r="G20">
        <v>101</v>
      </c>
      <c r="H20">
        <v>2</v>
      </c>
      <c r="I20">
        <v>2</v>
      </c>
      <c r="J20">
        <v>7</v>
      </c>
      <c r="K20">
        <v>176</v>
      </c>
      <c r="L20">
        <v>15</v>
      </c>
      <c r="M20">
        <v>13</v>
      </c>
      <c r="N20">
        <v>1.7</v>
      </c>
      <c r="O20">
        <v>60</v>
      </c>
      <c r="P20">
        <v>321</v>
      </c>
      <c r="Q20">
        <v>38</v>
      </c>
      <c r="S20">
        <v>22</v>
      </c>
      <c r="T20">
        <v>48</v>
      </c>
      <c r="U20">
        <v>4</v>
      </c>
      <c r="V20">
        <v>23</v>
      </c>
      <c r="W20">
        <v>24</v>
      </c>
      <c r="X20">
        <v>30</v>
      </c>
      <c r="Y20">
        <v>2</v>
      </c>
      <c r="Z20">
        <v>24</v>
      </c>
      <c r="AA20">
        <v>41</v>
      </c>
      <c r="AB20">
        <v>7</v>
      </c>
      <c r="AC20">
        <v>70</v>
      </c>
      <c r="AD20">
        <v>14</v>
      </c>
      <c r="AF20">
        <v>101</v>
      </c>
      <c r="AG20">
        <v>95</v>
      </c>
      <c r="AH20">
        <v>46</v>
      </c>
    </row>
    <row r="21" spans="1:34" ht="12.75">
      <c r="A21" t="s">
        <v>5</v>
      </c>
      <c r="C21">
        <v>52</v>
      </c>
      <c r="D21">
        <v>110</v>
      </c>
      <c r="E21">
        <v>4</v>
      </c>
      <c r="F21">
        <v>0.4</v>
      </c>
      <c r="G21">
        <v>334</v>
      </c>
      <c r="H21">
        <v>6</v>
      </c>
      <c r="I21">
        <v>7</v>
      </c>
      <c r="J21">
        <v>17</v>
      </c>
      <c r="K21">
        <v>516</v>
      </c>
      <c r="L21">
        <v>41</v>
      </c>
      <c r="M21">
        <v>39</v>
      </c>
      <c r="N21">
        <v>5.2</v>
      </c>
      <c r="O21">
        <v>128</v>
      </c>
      <c r="P21">
        <v>778</v>
      </c>
      <c r="Q21">
        <v>97</v>
      </c>
      <c r="S21">
        <v>101</v>
      </c>
      <c r="T21">
        <v>96</v>
      </c>
      <c r="U21">
        <v>13</v>
      </c>
      <c r="V21">
        <v>67</v>
      </c>
      <c r="W21">
        <v>85</v>
      </c>
      <c r="X21">
        <v>88</v>
      </c>
      <c r="Y21">
        <v>6</v>
      </c>
      <c r="Z21">
        <v>48</v>
      </c>
      <c r="AA21">
        <v>90</v>
      </c>
      <c r="AB21">
        <v>25</v>
      </c>
      <c r="AC21">
        <v>100</v>
      </c>
      <c r="AD21">
        <v>25</v>
      </c>
      <c r="AF21">
        <v>114</v>
      </c>
      <c r="AG21">
        <v>103</v>
      </c>
      <c r="AH21">
        <v>51</v>
      </c>
    </row>
    <row r="22" spans="1:34" ht="12.75">
      <c r="A22" t="s">
        <v>6</v>
      </c>
      <c r="C22">
        <v>96</v>
      </c>
      <c r="D22">
        <v>210</v>
      </c>
      <c r="E22">
        <v>5</v>
      </c>
      <c r="F22">
        <v>0.7</v>
      </c>
      <c r="G22">
        <v>446</v>
      </c>
      <c r="H22">
        <v>11</v>
      </c>
      <c r="I22">
        <v>14</v>
      </c>
      <c r="J22">
        <v>33</v>
      </c>
      <c r="K22">
        <v>758</v>
      </c>
      <c r="L22">
        <v>47</v>
      </c>
      <c r="M22">
        <v>48</v>
      </c>
      <c r="N22">
        <v>6.7</v>
      </c>
      <c r="O22">
        <v>156</v>
      </c>
      <c r="P22" s="1">
        <v>1075</v>
      </c>
      <c r="Q22">
        <v>106</v>
      </c>
      <c r="S22">
        <v>200</v>
      </c>
      <c r="T22">
        <v>160</v>
      </c>
      <c r="U22">
        <v>24</v>
      </c>
      <c r="V22">
        <v>125</v>
      </c>
      <c r="W22">
        <v>174</v>
      </c>
      <c r="X22">
        <v>178</v>
      </c>
      <c r="Y22">
        <v>4</v>
      </c>
      <c r="Z22">
        <v>94</v>
      </c>
      <c r="AA22">
        <v>157</v>
      </c>
      <c r="AB22">
        <v>50</v>
      </c>
      <c r="AC22">
        <v>191</v>
      </c>
      <c r="AD22">
        <v>30</v>
      </c>
      <c r="AF22">
        <v>81</v>
      </c>
      <c r="AG22">
        <v>71</v>
      </c>
      <c r="AH22">
        <v>31</v>
      </c>
    </row>
    <row r="23" spans="1:34" ht="12.75">
      <c r="A23" t="s">
        <v>7</v>
      </c>
      <c r="C23">
        <v>93</v>
      </c>
      <c r="D23">
        <v>60</v>
      </c>
      <c r="E23">
        <v>5</v>
      </c>
      <c r="F23">
        <v>0.4</v>
      </c>
      <c r="G23">
        <v>213</v>
      </c>
      <c r="H23">
        <v>8</v>
      </c>
      <c r="I23">
        <v>9</v>
      </c>
      <c r="J23">
        <v>9</v>
      </c>
      <c r="K23">
        <v>222</v>
      </c>
      <c r="L23">
        <v>8</v>
      </c>
      <c r="M23">
        <v>14</v>
      </c>
      <c r="N23">
        <v>2.5</v>
      </c>
      <c r="O23">
        <v>37</v>
      </c>
      <c r="P23">
        <v>395</v>
      </c>
      <c r="Q23">
        <v>12</v>
      </c>
      <c r="S23">
        <v>191</v>
      </c>
      <c r="T23">
        <v>269</v>
      </c>
      <c r="U23">
        <v>15</v>
      </c>
      <c r="V23">
        <v>78</v>
      </c>
      <c r="W23">
        <v>130</v>
      </c>
      <c r="X23">
        <v>178</v>
      </c>
      <c r="Y23">
        <v>4</v>
      </c>
      <c r="Z23">
        <v>60</v>
      </c>
      <c r="AA23">
        <v>111</v>
      </c>
      <c r="AB23">
        <v>35</v>
      </c>
      <c r="AC23">
        <v>116</v>
      </c>
      <c r="AD23">
        <v>10</v>
      </c>
      <c r="AF23">
        <v>41</v>
      </c>
      <c r="AG23">
        <v>9</v>
      </c>
      <c r="AH23">
        <v>11</v>
      </c>
    </row>
    <row r="24" spans="1:34" ht="12.75">
      <c r="A24" t="s">
        <v>8</v>
      </c>
      <c r="C24">
        <v>72</v>
      </c>
      <c r="D24">
        <v>14</v>
      </c>
      <c r="E24">
        <v>6</v>
      </c>
      <c r="F24">
        <v>0.3</v>
      </c>
      <c r="G24">
        <v>92</v>
      </c>
      <c r="H24">
        <v>3</v>
      </c>
      <c r="I24">
        <v>4</v>
      </c>
      <c r="J24">
        <v>5</v>
      </c>
      <c r="K24">
        <v>77</v>
      </c>
      <c r="L24">
        <v>6</v>
      </c>
      <c r="M24">
        <v>5</v>
      </c>
      <c r="N24">
        <v>1.1</v>
      </c>
      <c r="O24">
        <v>18</v>
      </c>
      <c r="P24">
        <v>190</v>
      </c>
      <c r="Q24">
        <v>3</v>
      </c>
      <c r="S24">
        <v>136</v>
      </c>
      <c r="T24">
        <v>155</v>
      </c>
      <c r="U24">
        <v>2</v>
      </c>
      <c r="V24">
        <v>20</v>
      </c>
      <c r="W24">
        <v>70</v>
      </c>
      <c r="X24">
        <v>75</v>
      </c>
      <c r="Y24">
        <v>3</v>
      </c>
      <c r="Z24">
        <v>16</v>
      </c>
      <c r="AA24">
        <v>40</v>
      </c>
      <c r="AB24">
        <v>4</v>
      </c>
      <c r="AC24">
        <v>40</v>
      </c>
      <c r="AD24">
        <v>9</v>
      </c>
      <c r="AF24">
        <v>60</v>
      </c>
      <c r="AG24">
        <v>23</v>
      </c>
      <c r="AH24">
        <v>5</v>
      </c>
    </row>
    <row r="25" spans="1:34" ht="12.75">
      <c r="A25" t="s">
        <v>9</v>
      </c>
      <c r="C25">
        <v>59</v>
      </c>
      <c r="D25">
        <v>10</v>
      </c>
      <c r="E25">
        <v>3</v>
      </c>
      <c r="F25">
        <v>0.2</v>
      </c>
      <c r="G25">
        <v>82</v>
      </c>
      <c r="H25">
        <v>2</v>
      </c>
      <c r="I25">
        <v>2</v>
      </c>
      <c r="J25">
        <v>4</v>
      </c>
      <c r="K25">
        <v>96</v>
      </c>
      <c r="L25">
        <v>5</v>
      </c>
      <c r="M25">
        <v>4</v>
      </c>
      <c r="N25">
        <v>0.7</v>
      </c>
      <c r="O25">
        <v>22</v>
      </c>
      <c r="P25">
        <v>232</v>
      </c>
      <c r="Q25">
        <v>3</v>
      </c>
      <c r="S25">
        <v>138</v>
      </c>
      <c r="T25">
        <v>106</v>
      </c>
      <c r="U25">
        <v>2</v>
      </c>
      <c r="V25">
        <v>15</v>
      </c>
      <c r="W25">
        <v>119</v>
      </c>
      <c r="X25">
        <v>70</v>
      </c>
      <c r="Y25">
        <v>2</v>
      </c>
      <c r="Z25">
        <v>12</v>
      </c>
      <c r="AA25">
        <v>40</v>
      </c>
      <c r="AB25">
        <v>3</v>
      </c>
      <c r="AC25">
        <v>40</v>
      </c>
      <c r="AD25">
        <v>10</v>
      </c>
      <c r="AF25">
        <v>42</v>
      </c>
      <c r="AG25">
        <v>10</v>
      </c>
      <c r="AH25">
        <v>4</v>
      </c>
    </row>
    <row r="26" spans="1:34" ht="12.75">
      <c r="A26" t="s">
        <v>10</v>
      </c>
      <c r="C26">
        <v>38</v>
      </c>
      <c r="D26">
        <v>10</v>
      </c>
      <c r="E26">
        <v>3</v>
      </c>
      <c r="F26">
        <v>0.2</v>
      </c>
      <c r="G26">
        <v>63</v>
      </c>
      <c r="H26">
        <v>2</v>
      </c>
      <c r="I26">
        <v>2</v>
      </c>
      <c r="J26">
        <v>8</v>
      </c>
      <c r="K26">
        <v>111</v>
      </c>
      <c r="L26">
        <v>8</v>
      </c>
      <c r="M26">
        <v>5</v>
      </c>
      <c r="N26">
        <v>0.7</v>
      </c>
      <c r="O26">
        <v>24</v>
      </c>
      <c r="P26">
        <v>241</v>
      </c>
      <c r="Q26">
        <v>6</v>
      </c>
      <c r="S26">
        <v>119</v>
      </c>
      <c r="T26">
        <v>46</v>
      </c>
      <c r="U26">
        <v>2</v>
      </c>
      <c r="V26">
        <v>10</v>
      </c>
      <c r="W26">
        <v>92</v>
      </c>
      <c r="X26">
        <v>53</v>
      </c>
      <c r="Y26">
        <v>2</v>
      </c>
      <c r="Z26">
        <v>10</v>
      </c>
      <c r="AA26">
        <v>40</v>
      </c>
      <c r="AB26">
        <v>3</v>
      </c>
      <c r="AC26">
        <v>66</v>
      </c>
      <c r="AD26">
        <v>8</v>
      </c>
      <c r="AF26">
        <v>14</v>
      </c>
      <c r="AG26">
        <v>9</v>
      </c>
      <c r="AH26">
        <v>3</v>
      </c>
    </row>
    <row r="27" spans="1:34" ht="12.75">
      <c r="A27" t="s">
        <v>11</v>
      </c>
      <c r="C27">
        <v>14</v>
      </c>
      <c r="D27">
        <v>13</v>
      </c>
      <c r="E27">
        <v>2</v>
      </c>
      <c r="F27">
        <v>0.3</v>
      </c>
      <c r="G27">
        <v>32</v>
      </c>
      <c r="H27">
        <v>1</v>
      </c>
      <c r="I27">
        <v>1</v>
      </c>
      <c r="J27">
        <v>7</v>
      </c>
      <c r="K27">
        <v>85</v>
      </c>
      <c r="L27">
        <v>7</v>
      </c>
      <c r="M27">
        <v>4</v>
      </c>
      <c r="N27">
        <v>0.6</v>
      </c>
      <c r="O27">
        <v>21</v>
      </c>
      <c r="P27">
        <v>191</v>
      </c>
      <c r="Q27">
        <v>6</v>
      </c>
      <c r="S27">
        <v>48</v>
      </c>
      <c r="T27">
        <v>38</v>
      </c>
      <c r="U27">
        <v>3</v>
      </c>
      <c r="V27">
        <v>20</v>
      </c>
      <c r="W27">
        <v>55</v>
      </c>
      <c r="X27">
        <v>43</v>
      </c>
      <c r="Y27">
        <v>2</v>
      </c>
      <c r="Z27">
        <v>12</v>
      </c>
      <c r="AA27">
        <v>49</v>
      </c>
      <c r="AB27">
        <v>4</v>
      </c>
      <c r="AC27">
        <v>80</v>
      </c>
      <c r="AD27">
        <v>9</v>
      </c>
      <c r="AF27">
        <v>20</v>
      </c>
      <c r="AG27">
        <v>20</v>
      </c>
      <c r="AH27">
        <v>4</v>
      </c>
    </row>
    <row r="28" spans="1:34" ht="12.75">
      <c r="A28" t="s">
        <v>12</v>
      </c>
      <c r="C28">
        <v>10</v>
      </c>
      <c r="D28">
        <v>8</v>
      </c>
      <c r="E28">
        <v>2</v>
      </c>
      <c r="F28">
        <v>0.2</v>
      </c>
      <c r="G28">
        <v>23</v>
      </c>
      <c r="H28">
        <v>1</v>
      </c>
      <c r="I28">
        <v>1</v>
      </c>
      <c r="J28">
        <v>6</v>
      </c>
      <c r="K28">
        <v>64</v>
      </c>
      <c r="L28">
        <v>5</v>
      </c>
      <c r="M28">
        <v>3</v>
      </c>
      <c r="N28">
        <v>0.4</v>
      </c>
      <c r="O28">
        <v>16</v>
      </c>
      <c r="P28">
        <v>136</v>
      </c>
      <c r="Q28">
        <v>5</v>
      </c>
      <c r="S28">
        <v>24</v>
      </c>
      <c r="T28">
        <v>28</v>
      </c>
      <c r="U28">
        <v>3</v>
      </c>
      <c r="V28">
        <v>16</v>
      </c>
      <c r="W28">
        <v>26</v>
      </c>
      <c r="X28">
        <v>30</v>
      </c>
      <c r="Y28">
        <v>2</v>
      </c>
      <c r="Z28">
        <v>8</v>
      </c>
      <c r="AA28">
        <v>44</v>
      </c>
      <c r="AB28">
        <v>4</v>
      </c>
      <c r="AC28">
        <v>70</v>
      </c>
      <c r="AD28">
        <v>7</v>
      </c>
      <c r="AF28">
        <v>13</v>
      </c>
      <c r="AG28">
        <v>15</v>
      </c>
      <c r="AH28">
        <v>3</v>
      </c>
    </row>
    <row r="30" ht="12.75">
      <c r="C30" t="s">
        <v>14</v>
      </c>
    </row>
    <row r="31" spans="1:29" ht="12.75">
      <c r="A31" t="s">
        <v>1</v>
      </c>
      <c r="C31">
        <v>9</v>
      </c>
      <c r="D31">
        <v>4</v>
      </c>
      <c r="K31">
        <v>54</v>
      </c>
      <c r="O31">
        <v>12</v>
      </c>
      <c r="P31">
        <v>111</v>
      </c>
      <c r="S31">
        <v>11</v>
      </c>
      <c r="T31">
        <v>20</v>
      </c>
      <c r="V31">
        <v>9</v>
      </c>
      <c r="W31">
        <v>13</v>
      </c>
      <c r="X31">
        <v>22</v>
      </c>
      <c r="Z31">
        <v>6</v>
      </c>
      <c r="AA31">
        <v>30</v>
      </c>
      <c r="AC31">
        <v>45</v>
      </c>
    </row>
    <row r="32" spans="1:29" ht="12.75">
      <c r="A32" t="s">
        <v>2</v>
      </c>
      <c r="C32">
        <v>9</v>
      </c>
      <c r="D32">
        <v>4</v>
      </c>
      <c r="K32">
        <v>51</v>
      </c>
      <c r="O32">
        <v>13</v>
      </c>
      <c r="P32">
        <v>106</v>
      </c>
      <c r="S32">
        <v>10</v>
      </c>
      <c r="T32">
        <v>20</v>
      </c>
      <c r="V32">
        <v>9</v>
      </c>
      <c r="W32">
        <v>13</v>
      </c>
      <c r="X32">
        <v>22</v>
      </c>
      <c r="Z32">
        <v>6</v>
      </c>
      <c r="AA32">
        <v>30</v>
      </c>
      <c r="AC32">
        <v>45</v>
      </c>
    </row>
    <row r="33" spans="1:29" ht="12.75">
      <c r="A33" t="s">
        <v>3</v>
      </c>
      <c r="C33">
        <v>11</v>
      </c>
      <c r="D33">
        <v>14</v>
      </c>
      <c r="K33">
        <v>68</v>
      </c>
      <c r="O33">
        <v>16</v>
      </c>
      <c r="P33">
        <v>125</v>
      </c>
      <c r="S33">
        <v>10</v>
      </c>
      <c r="T33">
        <v>30</v>
      </c>
      <c r="V33">
        <v>14</v>
      </c>
      <c r="W33">
        <v>22</v>
      </c>
      <c r="X33">
        <v>22</v>
      </c>
      <c r="Z33">
        <v>9</v>
      </c>
      <c r="AA33">
        <v>36</v>
      </c>
      <c r="AC33">
        <v>50</v>
      </c>
    </row>
    <row r="34" spans="1:29" ht="12.75">
      <c r="A34" t="s">
        <v>4</v>
      </c>
      <c r="C34">
        <v>21</v>
      </c>
      <c r="D34">
        <v>26</v>
      </c>
      <c r="K34">
        <v>123</v>
      </c>
      <c r="O34">
        <v>31</v>
      </c>
      <c r="P34">
        <v>212</v>
      </c>
      <c r="S34">
        <v>20</v>
      </c>
      <c r="T34">
        <v>35</v>
      </c>
      <c r="V34">
        <v>23</v>
      </c>
      <c r="W34">
        <v>24</v>
      </c>
      <c r="X34">
        <v>26</v>
      </c>
      <c r="Z34">
        <v>10</v>
      </c>
      <c r="AA34">
        <v>40</v>
      </c>
      <c r="AC34">
        <v>50</v>
      </c>
    </row>
    <row r="35" spans="1:29" ht="12.75">
      <c r="A35" t="s">
        <v>5</v>
      </c>
      <c r="C35">
        <v>26</v>
      </c>
      <c r="D35">
        <v>70</v>
      </c>
      <c r="K35">
        <v>294</v>
      </c>
      <c r="O35">
        <v>90</v>
      </c>
      <c r="P35">
        <v>507</v>
      </c>
      <c r="S35">
        <v>94</v>
      </c>
      <c r="T35">
        <v>88</v>
      </c>
      <c r="V35">
        <v>67</v>
      </c>
      <c r="W35">
        <v>72</v>
      </c>
      <c r="X35">
        <v>76</v>
      </c>
      <c r="Z35">
        <v>14</v>
      </c>
      <c r="AA35">
        <v>70</v>
      </c>
      <c r="AC35">
        <v>100</v>
      </c>
    </row>
    <row r="36" spans="1:29" ht="12.75">
      <c r="A36" t="s">
        <v>6</v>
      </c>
      <c r="C36">
        <v>26</v>
      </c>
      <c r="D36">
        <v>44</v>
      </c>
      <c r="K36">
        <v>303</v>
      </c>
      <c r="O36">
        <v>67</v>
      </c>
      <c r="P36">
        <v>530</v>
      </c>
      <c r="S36">
        <v>160</v>
      </c>
      <c r="T36">
        <v>160</v>
      </c>
      <c r="V36">
        <v>37</v>
      </c>
      <c r="W36">
        <v>130</v>
      </c>
      <c r="X36">
        <v>130</v>
      </c>
      <c r="Z36">
        <v>30</v>
      </c>
      <c r="AA36">
        <v>80</v>
      </c>
      <c r="AC36">
        <v>75</v>
      </c>
    </row>
    <row r="37" spans="1:29" ht="12.75">
      <c r="A37" t="s">
        <v>7</v>
      </c>
      <c r="C37">
        <v>44</v>
      </c>
      <c r="D37">
        <v>24</v>
      </c>
      <c r="K37">
        <v>87</v>
      </c>
      <c r="O37">
        <v>30</v>
      </c>
      <c r="P37">
        <v>235</v>
      </c>
      <c r="S37">
        <v>150</v>
      </c>
      <c r="T37">
        <v>184</v>
      </c>
      <c r="V37">
        <v>19</v>
      </c>
      <c r="W37">
        <v>80</v>
      </c>
      <c r="X37">
        <v>90</v>
      </c>
      <c r="Z37">
        <v>20</v>
      </c>
      <c r="AA37">
        <v>36</v>
      </c>
      <c r="AC37">
        <v>35</v>
      </c>
    </row>
    <row r="38" spans="1:29" ht="12.75">
      <c r="A38" t="s">
        <v>8</v>
      </c>
      <c r="C38">
        <v>72</v>
      </c>
      <c r="D38">
        <v>12</v>
      </c>
      <c r="K38">
        <v>77</v>
      </c>
      <c r="O38">
        <v>17</v>
      </c>
      <c r="P38">
        <v>185</v>
      </c>
      <c r="S38">
        <v>128</v>
      </c>
      <c r="T38">
        <v>128</v>
      </c>
      <c r="V38">
        <v>12</v>
      </c>
      <c r="W38">
        <v>56</v>
      </c>
      <c r="X38">
        <v>70</v>
      </c>
      <c r="Z38">
        <v>12</v>
      </c>
      <c r="AA38">
        <v>36</v>
      </c>
      <c r="AC38">
        <v>22</v>
      </c>
    </row>
    <row r="39" spans="1:29" ht="12.75">
      <c r="A39" t="s">
        <v>9</v>
      </c>
      <c r="C39">
        <v>44</v>
      </c>
      <c r="D39">
        <v>10</v>
      </c>
      <c r="K39">
        <v>94</v>
      </c>
      <c r="O39">
        <v>22</v>
      </c>
      <c r="P39">
        <v>228</v>
      </c>
      <c r="S39">
        <v>120</v>
      </c>
      <c r="T39">
        <v>92</v>
      </c>
      <c r="V39">
        <v>12</v>
      </c>
      <c r="W39">
        <v>56</v>
      </c>
      <c r="X39">
        <v>65</v>
      </c>
      <c r="Z39">
        <v>10</v>
      </c>
      <c r="AA39">
        <v>36</v>
      </c>
      <c r="AC39">
        <v>25</v>
      </c>
    </row>
    <row r="40" spans="1:29" ht="12.75">
      <c r="A40" t="s">
        <v>10</v>
      </c>
      <c r="C40">
        <v>25</v>
      </c>
      <c r="D40">
        <v>10</v>
      </c>
      <c r="K40">
        <v>105</v>
      </c>
      <c r="O40">
        <v>23</v>
      </c>
      <c r="P40">
        <v>224</v>
      </c>
      <c r="S40">
        <v>80</v>
      </c>
      <c r="T40">
        <v>45</v>
      </c>
      <c r="V40">
        <v>10</v>
      </c>
      <c r="W40">
        <v>50</v>
      </c>
      <c r="X40">
        <v>52</v>
      </c>
      <c r="Z40">
        <v>9</v>
      </c>
      <c r="AA40">
        <v>36</v>
      </c>
      <c r="AC40">
        <v>50</v>
      </c>
    </row>
    <row r="41" spans="1:29" ht="12.75">
      <c r="A41" t="s">
        <v>11</v>
      </c>
      <c r="C41">
        <v>14</v>
      </c>
      <c r="D41">
        <v>12</v>
      </c>
      <c r="K41">
        <v>85</v>
      </c>
      <c r="O41">
        <v>20</v>
      </c>
      <c r="P41">
        <v>188</v>
      </c>
      <c r="S41">
        <v>20</v>
      </c>
      <c r="T41">
        <v>38</v>
      </c>
      <c r="V41">
        <v>15</v>
      </c>
      <c r="W41">
        <v>50</v>
      </c>
      <c r="X41">
        <v>35</v>
      </c>
      <c r="Z41">
        <v>9</v>
      </c>
      <c r="AA41">
        <v>36</v>
      </c>
      <c r="AC41">
        <v>50</v>
      </c>
    </row>
    <row r="42" spans="1:29" ht="12.75">
      <c r="A42" t="s">
        <v>12</v>
      </c>
      <c r="C42">
        <v>10</v>
      </c>
      <c r="D42">
        <v>8</v>
      </c>
      <c r="K42">
        <v>64</v>
      </c>
      <c r="O42">
        <v>15</v>
      </c>
      <c r="P42">
        <v>136</v>
      </c>
      <c r="S42">
        <v>11</v>
      </c>
      <c r="T42">
        <v>28</v>
      </c>
      <c r="V42">
        <v>10</v>
      </c>
      <c r="W42">
        <v>24</v>
      </c>
      <c r="X42">
        <v>28</v>
      </c>
      <c r="Z42">
        <v>6</v>
      </c>
      <c r="AA42">
        <v>36</v>
      </c>
      <c r="AC42">
        <v>45</v>
      </c>
    </row>
    <row r="44" ht="12.75">
      <c r="C44" t="s">
        <v>15</v>
      </c>
    </row>
    <row r="45" spans="1:29" ht="12.75">
      <c r="A45" t="s">
        <v>1</v>
      </c>
      <c r="C45">
        <v>11</v>
      </c>
      <c r="D45">
        <v>10</v>
      </c>
      <c r="K45">
        <v>68</v>
      </c>
      <c r="O45">
        <v>15</v>
      </c>
      <c r="P45">
        <v>133</v>
      </c>
      <c r="S45">
        <v>14</v>
      </c>
      <c r="T45">
        <v>35</v>
      </c>
      <c r="V45">
        <v>9</v>
      </c>
      <c r="W45">
        <v>14</v>
      </c>
      <c r="X45">
        <v>30</v>
      </c>
      <c r="Z45">
        <v>8</v>
      </c>
      <c r="AA45">
        <v>35</v>
      </c>
      <c r="AC45">
        <v>50</v>
      </c>
    </row>
    <row r="46" spans="1:29" ht="12.75">
      <c r="A46" t="s">
        <v>2</v>
      </c>
      <c r="C46">
        <v>11</v>
      </c>
      <c r="D46">
        <v>8</v>
      </c>
      <c r="K46">
        <v>64</v>
      </c>
      <c r="O46">
        <v>15</v>
      </c>
      <c r="P46">
        <v>127</v>
      </c>
      <c r="S46">
        <v>13</v>
      </c>
      <c r="T46">
        <v>22</v>
      </c>
      <c r="V46">
        <v>9</v>
      </c>
      <c r="W46">
        <v>14</v>
      </c>
      <c r="X46">
        <v>26</v>
      </c>
      <c r="Z46">
        <v>8</v>
      </c>
      <c r="AA46">
        <v>35</v>
      </c>
      <c r="AC46">
        <v>50</v>
      </c>
    </row>
    <row r="47" spans="1:29" ht="12.75">
      <c r="A47" t="s">
        <v>3</v>
      </c>
      <c r="C47">
        <v>12</v>
      </c>
      <c r="D47">
        <v>9</v>
      </c>
      <c r="K47">
        <v>79</v>
      </c>
      <c r="O47">
        <v>16</v>
      </c>
      <c r="P47">
        <v>141</v>
      </c>
      <c r="S47">
        <v>13</v>
      </c>
      <c r="T47">
        <v>32</v>
      </c>
      <c r="V47">
        <v>15</v>
      </c>
      <c r="W47">
        <v>22</v>
      </c>
      <c r="X47">
        <v>22</v>
      </c>
      <c r="Z47">
        <v>8</v>
      </c>
      <c r="AA47">
        <v>40</v>
      </c>
      <c r="AC47">
        <v>50</v>
      </c>
    </row>
    <row r="48" spans="1:29" ht="12.75">
      <c r="A48" t="s">
        <v>4</v>
      </c>
      <c r="C48">
        <v>20</v>
      </c>
      <c r="D48">
        <v>30</v>
      </c>
      <c r="K48">
        <v>176</v>
      </c>
      <c r="O48">
        <v>60</v>
      </c>
      <c r="P48">
        <v>321</v>
      </c>
      <c r="S48">
        <v>22</v>
      </c>
      <c r="T48">
        <v>48</v>
      </c>
      <c r="V48">
        <v>23</v>
      </c>
      <c r="W48">
        <v>24</v>
      </c>
      <c r="X48">
        <v>30</v>
      </c>
      <c r="Z48">
        <v>14</v>
      </c>
      <c r="AA48">
        <v>40</v>
      </c>
      <c r="AC48">
        <v>70</v>
      </c>
    </row>
    <row r="49" spans="1:29" ht="12.75">
      <c r="A49" t="s">
        <v>5</v>
      </c>
      <c r="C49">
        <v>52</v>
      </c>
      <c r="D49">
        <v>110</v>
      </c>
      <c r="K49">
        <v>516</v>
      </c>
      <c r="O49">
        <v>128</v>
      </c>
      <c r="P49">
        <v>778</v>
      </c>
      <c r="S49">
        <v>100</v>
      </c>
      <c r="T49">
        <v>96</v>
      </c>
      <c r="V49">
        <v>61</v>
      </c>
      <c r="W49">
        <v>85</v>
      </c>
      <c r="X49">
        <v>88</v>
      </c>
      <c r="Z49">
        <v>18</v>
      </c>
      <c r="AA49">
        <v>90</v>
      </c>
      <c r="AC49">
        <v>100</v>
      </c>
    </row>
    <row r="50" spans="1:29" ht="12.75">
      <c r="A50" t="s">
        <v>6</v>
      </c>
      <c r="C50">
        <v>96</v>
      </c>
      <c r="D50">
        <v>210</v>
      </c>
      <c r="K50">
        <v>758</v>
      </c>
      <c r="O50">
        <v>156</v>
      </c>
      <c r="P50" s="1">
        <v>1075</v>
      </c>
      <c r="S50">
        <v>200</v>
      </c>
      <c r="T50">
        <v>155</v>
      </c>
      <c r="V50">
        <v>125</v>
      </c>
      <c r="W50">
        <v>174</v>
      </c>
      <c r="X50">
        <v>178</v>
      </c>
      <c r="Z50">
        <v>55</v>
      </c>
      <c r="AA50">
        <v>156</v>
      </c>
      <c r="AC50">
        <v>190</v>
      </c>
    </row>
    <row r="51" spans="1:29" ht="12.75">
      <c r="A51" t="s">
        <v>7</v>
      </c>
      <c r="C51">
        <v>92</v>
      </c>
      <c r="D51">
        <v>60</v>
      </c>
      <c r="K51">
        <v>222</v>
      </c>
      <c r="O51">
        <v>37</v>
      </c>
      <c r="P51">
        <v>395</v>
      </c>
      <c r="S51">
        <v>190</v>
      </c>
      <c r="T51">
        <v>268</v>
      </c>
      <c r="V51">
        <v>78</v>
      </c>
      <c r="W51">
        <v>130</v>
      </c>
      <c r="X51">
        <v>178</v>
      </c>
      <c r="Z51">
        <v>30</v>
      </c>
      <c r="AA51">
        <v>110</v>
      </c>
      <c r="AC51">
        <v>116</v>
      </c>
    </row>
    <row r="52" spans="1:29" ht="12.75">
      <c r="A52" t="s">
        <v>8</v>
      </c>
      <c r="C52">
        <v>60</v>
      </c>
      <c r="D52">
        <v>14</v>
      </c>
      <c r="K52">
        <v>68</v>
      </c>
      <c r="O52">
        <v>18</v>
      </c>
      <c r="P52">
        <v>190</v>
      </c>
      <c r="S52">
        <v>136</v>
      </c>
      <c r="T52">
        <v>155</v>
      </c>
      <c r="V52">
        <v>20</v>
      </c>
      <c r="W52">
        <v>70</v>
      </c>
      <c r="X52">
        <v>75</v>
      </c>
      <c r="Z52">
        <v>16</v>
      </c>
      <c r="AA52">
        <v>40</v>
      </c>
      <c r="AC52">
        <v>30</v>
      </c>
    </row>
    <row r="53" spans="1:29" ht="12.75">
      <c r="A53" t="s">
        <v>9</v>
      </c>
      <c r="C53">
        <v>58</v>
      </c>
      <c r="D53">
        <v>8</v>
      </c>
      <c r="K53">
        <v>96</v>
      </c>
      <c r="O53">
        <v>20</v>
      </c>
      <c r="P53">
        <v>232</v>
      </c>
      <c r="S53">
        <v>130</v>
      </c>
      <c r="T53">
        <v>106</v>
      </c>
      <c r="V53">
        <v>15</v>
      </c>
      <c r="W53">
        <v>65</v>
      </c>
      <c r="X53">
        <v>70</v>
      </c>
      <c r="Z53">
        <v>12</v>
      </c>
      <c r="AA53">
        <v>40</v>
      </c>
      <c r="AC53">
        <v>40</v>
      </c>
    </row>
    <row r="54" spans="1:29" ht="12.75">
      <c r="A54" t="s">
        <v>10</v>
      </c>
      <c r="C54">
        <v>38</v>
      </c>
      <c r="D54">
        <v>8</v>
      </c>
      <c r="K54">
        <v>111</v>
      </c>
      <c r="O54">
        <v>24</v>
      </c>
      <c r="P54">
        <v>241</v>
      </c>
      <c r="S54">
        <v>100</v>
      </c>
      <c r="T54">
        <v>46</v>
      </c>
      <c r="V54">
        <v>10</v>
      </c>
      <c r="W54">
        <v>60</v>
      </c>
      <c r="X54">
        <v>52</v>
      </c>
      <c r="Z54">
        <v>10</v>
      </c>
      <c r="AA54">
        <v>40</v>
      </c>
      <c r="AC54">
        <v>60</v>
      </c>
    </row>
    <row r="55" spans="1:29" ht="12.75">
      <c r="A55" t="s">
        <v>11</v>
      </c>
      <c r="C55">
        <v>12</v>
      </c>
      <c r="D55">
        <v>12</v>
      </c>
      <c r="K55">
        <v>83</v>
      </c>
      <c r="O55">
        <v>21</v>
      </c>
      <c r="P55">
        <v>191</v>
      </c>
      <c r="S55">
        <v>20</v>
      </c>
      <c r="T55">
        <v>36</v>
      </c>
      <c r="V55">
        <v>15</v>
      </c>
      <c r="W55">
        <v>55</v>
      </c>
      <c r="X55">
        <v>42</v>
      </c>
      <c r="Z55">
        <v>10</v>
      </c>
      <c r="AA55">
        <v>40</v>
      </c>
      <c r="AC55">
        <v>60</v>
      </c>
    </row>
    <row r="56" spans="1:29" ht="12.75">
      <c r="A56" t="s">
        <v>12</v>
      </c>
      <c r="C56">
        <v>9</v>
      </c>
      <c r="D56">
        <v>7</v>
      </c>
      <c r="K56">
        <v>58</v>
      </c>
      <c r="O56">
        <v>16</v>
      </c>
      <c r="P56">
        <v>132</v>
      </c>
      <c r="S56">
        <v>14</v>
      </c>
      <c r="T56">
        <v>28</v>
      </c>
      <c r="V56">
        <v>10</v>
      </c>
      <c r="W56">
        <v>26</v>
      </c>
      <c r="X56">
        <v>30</v>
      </c>
      <c r="Z56">
        <v>8</v>
      </c>
      <c r="AA56">
        <v>40</v>
      </c>
      <c r="AC56">
        <v>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31" sqref="A31"/>
    </sheetView>
  </sheetViews>
  <sheetFormatPr defaultColWidth="9.140625" defaultRowHeight="12.75"/>
  <cols>
    <col min="1" max="1" width="34.7109375" style="0" customWidth="1"/>
    <col min="2" max="2" width="20.00390625" style="0" customWidth="1"/>
    <col min="3" max="3" width="22.28125" style="0" customWidth="1"/>
    <col min="4" max="4" width="7.7109375" style="0" customWidth="1"/>
    <col min="5" max="5" width="35.57421875" style="0" customWidth="1"/>
  </cols>
  <sheetData>
    <row r="1" ht="12.75">
      <c r="A1" s="4" t="s">
        <v>123</v>
      </c>
    </row>
    <row r="3" spans="1:4" ht="12.75">
      <c r="A3" t="s">
        <v>99</v>
      </c>
      <c r="B3" t="s">
        <v>100</v>
      </c>
      <c r="C3" t="s">
        <v>102</v>
      </c>
      <c r="D3" t="s">
        <v>201</v>
      </c>
    </row>
    <row r="4" ht="12.75">
      <c r="B4" t="s">
        <v>101</v>
      </c>
    </row>
    <row r="5" spans="1:5" ht="12.75">
      <c r="A5" t="s">
        <v>103</v>
      </c>
      <c r="B5" s="1">
        <v>4404</v>
      </c>
      <c r="C5">
        <v>525</v>
      </c>
      <c r="E5" t="s">
        <v>206</v>
      </c>
    </row>
    <row r="6" spans="1:5" ht="12.75">
      <c r="A6" t="s">
        <v>104</v>
      </c>
      <c r="B6" s="1">
        <v>4277</v>
      </c>
      <c r="C6">
        <v>640</v>
      </c>
      <c r="E6" t="s">
        <v>206</v>
      </c>
    </row>
    <row r="7" spans="1:4" ht="12.75">
      <c r="A7" t="s">
        <v>105</v>
      </c>
      <c r="B7" s="1">
        <v>3379</v>
      </c>
      <c r="C7" s="1">
        <v>1006</v>
      </c>
      <c r="D7" s="1">
        <v>8135</v>
      </c>
    </row>
    <row r="8" spans="1:4" ht="12.75">
      <c r="A8" t="s">
        <v>106</v>
      </c>
      <c r="B8" s="1">
        <v>3549</v>
      </c>
      <c r="C8">
        <v>385</v>
      </c>
      <c r="D8">
        <v>7225</v>
      </c>
    </row>
    <row r="9" spans="1:4" ht="12.75">
      <c r="A9" t="s">
        <v>107</v>
      </c>
      <c r="B9" s="1">
        <v>3049</v>
      </c>
      <c r="C9" s="1">
        <v>1230</v>
      </c>
      <c r="D9" s="1">
        <v>9000</v>
      </c>
    </row>
    <row r="10" spans="1:4" ht="12.75">
      <c r="A10" t="s">
        <v>108</v>
      </c>
      <c r="B10" s="1">
        <v>2998</v>
      </c>
      <c r="C10" s="1">
        <v>1905</v>
      </c>
      <c r="D10" s="1">
        <v>15000</v>
      </c>
    </row>
    <row r="11" spans="1:4" ht="12.75">
      <c r="A11" t="s">
        <v>109</v>
      </c>
      <c r="B11" s="1">
        <v>3188</v>
      </c>
      <c r="C11" s="1">
        <v>1425</v>
      </c>
      <c r="D11" s="1">
        <v>28400</v>
      </c>
    </row>
    <row r="12" spans="1:5" ht="12.75">
      <c r="A12" t="s">
        <v>110</v>
      </c>
      <c r="B12" s="1">
        <v>2839</v>
      </c>
      <c r="C12" s="1">
        <v>2039</v>
      </c>
      <c r="D12" s="1">
        <v>10350</v>
      </c>
      <c r="E12" t="s">
        <v>205</v>
      </c>
    </row>
    <row r="13" spans="1:5" ht="12.75">
      <c r="A13" t="s">
        <v>111</v>
      </c>
      <c r="B13" s="1">
        <v>3068</v>
      </c>
      <c r="C13">
        <v>96</v>
      </c>
      <c r="E13" t="s">
        <v>207</v>
      </c>
    </row>
    <row r="14" spans="1:4" ht="12.75">
      <c r="A14" t="s">
        <v>112</v>
      </c>
      <c r="B14" s="1">
        <v>2915</v>
      </c>
      <c r="C14">
        <v>413</v>
      </c>
      <c r="D14" s="1">
        <v>2810</v>
      </c>
    </row>
    <row r="15" spans="1:4" ht="12.75">
      <c r="A15" t="s">
        <v>113</v>
      </c>
      <c r="B15" s="1">
        <v>2842</v>
      </c>
      <c r="C15">
        <v>636</v>
      </c>
      <c r="D15" s="1">
        <v>3893</v>
      </c>
    </row>
    <row r="17" ht="12.75">
      <c r="A17" t="s">
        <v>121</v>
      </c>
    </row>
    <row r="18" spans="1:3" ht="12.75">
      <c r="A18" t="s">
        <v>114</v>
      </c>
      <c r="B18" t="s">
        <v>100</v>
      </c>
      <c r="C18" t="s">
        <v>102</v>
      </c>
    </row>
    <row r="19" spans="2:5" ht="12.75">
      <c r="B19" t="s">
        <v>101</v>
      </c>
      <c r="E19" t="s">
        <v>115</v>
      </c>
    </row>
    <row r="20" spans="1:5" ht="12.75">
      <c r="A20" t="s">
        <v>122</v>
      </c>
      <c r="B20" s="1">
        <v>4006</v>
      </c>
      <c r="C20" s="1">
        <v>18162</v>
      </c>
      <c r="D20" s="1">
        <v>23500</v>
      </c>
      <c r="E20" t="s">
        <v>116</v>
      </c>
    </row>
    <row r="21" spans="1:5" ht="12.75">
      <c r="A21" t="s">
        <v>117</v>
      </c>
      <c r="B21" s="1">
        <v>3980</v>
      </c>
      <c r="C21" s="1">
        <v>12119</v>
      </c>
      <c r="D21" s="1"/>
      <c r="E21" t="s">
        <v>118</v>
      </c>
    </row>
    <row r="22" spans="1:5" ht="12.75">
      <c r="A22" t="s">
        <v>119</v>
      </c>
      <c r="B22" s="1">
        <v>3927</v>
      </c>
      <c r="C22" s="1">
        <v>2416</v>
      </c>
      <c r="D22" s="1"/>
      <c r="E22" t="s">
        <v>120</v>
      </c>
    </row>
    <row r="28" spans="1:2" ht="12.75">
      <c r="A28" s="1"/>
      <c r="B28" s="1"/>
    </row>
    <row r="29" ht="12.75">
      <c r="A29" t="s">
        <v>204</v>
      </c>
    </row>
    <row r="30" spans="1:4" ht="12.75">
      <c r="A30" t="s">
        <v>202</v>
      </c>
      <c r="D30" s="1">
        <v>26400</v>
      </c>
    </row>
    <row r="31" spans="1:4" ht="12.75">
      <c r="A31" t="s">
        <v>203</v>
      </c>
      <c r="D31" s="1">
        <v>12125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1.28125" style="0" customWidth="1"/>
  </cols>
  <sheetData>
    <row r="1" spans="1:26" s="15" customFormat="1" ht="66.75" customHeight="1">
      <c r="A1" s="3" t="s">
        <v>161</v>
      </c>
      <c r="B1" s="2" t="s">
        <v>53</v>
      </c>
      <c r="C1" s="2" t="s">
        <v>49</v>
      </c>
      <c r="D1" s="2" t="s">
        <v>50</v>
      </c>
      <c r="E1" s="2" t="s">
        <v>51</v>
      </c>
      <c r="F1" s="2" t="s">
        <v>52</v>
      </c>
      <c r="G1" s="2" t="s">
        <v>54</v>
      </c>
      <c r="H1" s="2" t="s">
        <v>49</v>
      </c>
      <c r="I1" s="2" t="s">
        <v>50</v>
      </c>
      <c r="J1" s="2" t="s">
        <v>51</v>
      </c>
      <c r="K1" s="2" t="s">
        <v>52</v>
      </c>
      <c r="L1" s="2" t="s">
        <v>71</v>
      </c>
      <c r="M1" s="2" t="s">
        <v>49</v>
      </c>
      <c r="N1" s="2" t="s">
        <v>50</v>
      </c>
      <c r="O1" s="2" t="s">
        <v>51</v>
      </c>
      <c r="P1" s="2" t="s">
        <v>52</v>
      </c>
      <c r="Q1" s="2"/>
      <c r="R1" s="2"/>
      <c r="S1" s="2"/>
      <c r="T1" s="2"/>
      <c r="U1" s="2"/>
      <c r="V1" s="2" t="s">
        <v>76</v>
      </c>
      <c r="W1" s="2"/>
      <c r="X1" s="2" t="s">
        <v>77</v>
      </c>
      <c r="Y1" s="2"/>
      <c r="Z1" s="2" t="s">
        <v>124</v>
      </c>
    </row>
    <row r="2" spans="1:26" ht="12.75">
      <c r="A2" s="19" t="s">
        <v>48</v>
      </c>
      <c r="B2" s="13"/>
      <c r="C2" s="20">
        <v>18600</v>
      </c>
      <c r="D2" s="20">
        <v>28200</v>
      </c>
      <c r="E2" s="20">
        <v>20400</v>
      </c>
      <c r="F2" s="13">
        <v>420</v>
      </c>
      <c r="G2" s="13"/>
      <c r="H2" s="20">
        <v>23870</v>
      </c>
      <c r="I2" s="20">
        <v>33700</v>
      </c>
      <c r="J2" s="20">
        <v>24700</v>
      </c>
      <c r="K2" s="13">
        <v>450</v>
      </c>
      <c r="L2" s="13"/>
      <c r="M2" s="20">
        <f aca="true" t="shared" si="0" ref="M2:P3">+H2-C2</f>
        <v>5270</v>
      </c>
      <c r="N2" s="20">
        <f t="shared" si="0"/>
        <v>5500</v>
      </c>
      <c r="O2" s="20">
        <f t="shared" si="0"/>
        <v>4300</v>
      </c>
      <c r="P2" s="20">
        <f t="shared" si="0"/>
        <v>30</v>
      </c>
      <c r="Q2" s="13"/>
      <c r="R2" s="20">
        <f>+H2/1.983/K2</f>
        <v>26.74959376926094</v>
      </c>
      <c r="S2" s="13"/>
      <c r="T2" s="13"/>
      <c r="U2" s="13"/>
      <c r="V2" s="13"/>
      <c r="W2" s="13"/>
      <c r="X2" s="13"/>
      <c r="Y2" s="13"/>
      <c r="Z2" s="21">
        <v>41014</v>
      </c>
    </row>
    <row r="3" spans="1:27" ht="12.75">
      <c r="A3" s="19" t="s">
        <v>59</v>
      </c>
      <c r="B3" s="13"/>
      <c r="C3" s="20">
        <v>85100</v>
      </c>
      <c r="D3" s="20">
        <v>65900</v>
      </c>
      <c r="E3" s="20">
        <v>44900</v>
      </c>
      <c r="F3" s="13">
        <v>470</v>
      </c>
      <c r="G3" s="13"/>
      <c r="H3" s="20">
        <v>113100</v>
      </c>
      <c r="I3" s="20">
        <v>85700</v>
      </c>
      <c r="J3" s="20">
        <v>57500</v>
      </c>
      <c r="K3" s="13">
        <v>470</v>
      </c>
      <c r="L3" s="13"/>
      <c r="M3" s="20">
        <f t="shared" si="0"/>
        <v>28000</v>
      </c>
      <c r="N3" s="20">
        <f t="shared" si="0"/>
        <v>19800</v>
      </c>
      <c r="O3" s="20">
        <f t="shared" si="0"/>
        <v>12600</v>
      </c>
      <c r="P3" s="20">
        <f t="shared" si="0"/>
        <v>0</v>
      </c>
      <c r="Q3" s="13"/>
      <c r="R3" s="20">
        <f>+H3/1.983/K3</f>
        <v>121.3506292850935</v>
      </c>
      <c r="S3" s="13"/>
      <c r="T3" s="13"/>
      <c r="U3" s="13"/>
      <c r="V3" s="13"/>
      <c r="W3" s="13"/>
      <c r="X3" s="13"/>
      <c r="Y3" s="13"/>
      <c r="Z3" s="13"/>
      <c r="AA3" s="13"/>
    </row>
    <row r="4" spans="1:27" ht="12.75">
      <c r="A4" s="19" t="s">
        <v>169</v>
      </c>
      <c r="B4" s="13">
        <v>255</v>
      </c>
      <c r="C4" s="20"/>
      <c r="D4" s="20"/>
      <c r="E4" s="20"/>
      <c r="F4" s="13"/>
      <c r="G4" s="13"/>
      <c r="H4" s="20"/>
      <c r="I4" s="20"/>
      <c r="J4" s="20"/>
      <c r="K4" s="13">
        <v>255</v>
      </c>
      <c r="L4" s="13"/>
      <c r="M4" s="20"/>
      <c r="N4" s="20"/>
      <c r="O4" s="20"/>
      <c r="P4" s="20"/>
      <c r="Q4" s="13"/>
      <c r="R4" s="20"/>
      <c r="S4" s="13"/>
      <c r="T4" s="13"/>
      <c r="U4" s="13"/>
      <c r="V4" s="13"/>
      <c r="W4" s="13"/>
      <c r="X4" s="13"/>
      <c r="Y4" s="13"/>
      <c r="Z4" s="13"/>
      <c r="AA4" s="13"/>
    </row>
    <row r="5" spans="1:27" ht="12.75">
      <c r="A5" s="19" t="s">
        <v>170</v>
      </c>
      <c r="B5" s="13">
        <v>300</v>
      </c>
      <c r="C5" s="20"/>
      <c r="D5" s="20"/>
      <c r="E5" s="20"/>
      <c r="F5" s="13"/>
      <c r="G5" s="13"/>
      <c r="H5" s="20"/>
      <c r="I5" s="20"/>
      <c r="J5" s="20"/>
      <c r="K5" s="13">
        <v>300</v>
      </c>
      <c r="L5" s="13"/>
      <c r="M5" s="20"/>
      <c r="N5" s="20"/>
      <c r="O5" s="20"/>
      <c r="P5" s="20"/>
      <c r="Q5" s="13"/>
      <c r="R5" s="20"/>
      <c r="S5" s="13"/>
      <c r="T5" s="13"/>
      <c r="U5" s="13"/>
      <c r="V5" s="13"/>
      <c r="W5" s="13"/>
      <c r="X5" s="13"/>
      <c r="Y5" s="13"/>
      <c r="Z5" s="13"/>
      <c r="AA5" s="13"/>
    </row>
    <row r="6" spans="1:27" ht="12.75">
      <c r="A6" s="19" t="s">
        <v>171</v>
      </c>
      <c r="B6" s="13">
        <v>220</v>
      </c>
      <c r="C6" s="20"/>
      <c r="D6" s="20"/>
      <c r="E6" s="20"/>
      <c r="F6" s="13"/>
      <c r="G6" s="13"/>
      <c r="H6" s="20"/>
      <c r="I6" s="20"/>
      <c r="J6" s="20"/>
      <c r="K6" s="13">
        <v>220</v>
      </c>
      <c r="L6" s="13"/>
      <c r="M6" s="20"/>
      <c r="N6" s="20"/>
      <c r="O6" s="20"/>
      <c r="P6" s="20"/>
      <c r="Q6" s="13"/>
      <c r="R6" s="20"/>
      <c r="S6" s="13"/>
      <c r="T6" s="13"/>
      <c r="U6" s="13"/>
      <c r="V6" s="13"/>
      <c r="W6" s="13"/>
      <c r="X6" s="13"/>
      <c r="Y6" s="13"/>
      <c r="Z6" s="13"/>
      <c r="AA6" s="13"/>
    </row>
    <row r="7" spans="1:27" ht="12.75">
      <c r="A7" s="19" t="s">
        <v>172</v>
      </c>
      <c r="B7" s="13">
        <v>270</v>
      </c>
      <c r="C7" s="20"/>
      <c r="D7" s="20"/>
      <c r="E7" s="20"/>
      <c r="F7" s="13"/>
      <c r="G7" s="13"/>
      <c r="H7" s="20"/>
      <c r="I7" s="20"/>
      <c r="J7" s="20"/>
      <c r="K7" s="13">
        <v>270</v>
      </c>
      <c r="L7" s="13"/>
      <c r="M7" s="20"/>
      <c r="N7" s="20"/>
      <c r="O7" s="20"/>
      <c r="P7" s="20"/>
      <c r="Q7" s="13"/>
      <c r="R7" s="20"/>
      <c r="S7" s="13"/>
      <c r="T7" s="13"/>
      <c r="U7" s="13"/>
      <c r="V7" s="13"/>
      <c r="W7" s="13"/>
      <c r="X7" s="13"/>
      <c r="Y7" s="13"/>
      <c r="Z7" s="13"/>
      <c r="AA7" s="13"/>
    </row>
    <row r="8" spans="1:27" ht="12.75">
      <c r="A8" s="19" t="s">
        <v>173</v>
      </c>
      <c r="B8" s="13">
        <v>270</v>
      </c>
      <c r="C8" s="20"/>
      <c r="D8" s="20"/>
      <c r="E8" s="20"/>
      <c r="F8" s="13"/>
      <c r="G8" s="13"/>
      <c r="H8" s="20"/>
      <c r="I8" s="20"/>
      <c r="J8" s="20"/>
      <c r="K8" s="13">
        <v>270</v>
      </c>
      <c r="L8" s="13"/>
      <c r="M8" s="20"/>
      <c r="N8" s="20"/>
      <c r="O8" s="20"/>
      <c r="P8" s="20"/>
      <c r="Q8" s="13"/>
      <c r="R8" s="20"/>
      <c r="S8" s="13"/>
      <c r="T8" s="13"/>
      <c r="U8" s="13"/>
      <c r="V8" s="13"/>
      <c r="W8" s="13"/>
      <c r="X8" s="13"/>
      <c r="Y8" s="13"/>
      <c r="Z8" s="13"/>
      <c r="AA8" s="13"/>
    </row>
    <row r="9" spans="1:27" ht="12.75">
      <c r="A9" s="19" t="s">
        <v>174</v>
      </c>
      <c r="B9" s="13">
        <v>470</v>
      </c>
      <c r="C9" s="20"/>
      <c r="D9" s="20"/>
      <c r="E9" s="20"/>
      <c r="F9" s="13"/>
      <c r="G9" s="13"/>
      <c r="H9" s="20"/>
      <c r="I9" s="20"/>
      <c r="J9" s="20"/>
      <c r="K9" s="13">
        <v>470</v>
      </c>
      <c r="L9" s="13"/>
      <c r="M9" s="20"/>
      <c r="N9" s="20"/>
      <c r="O9" s="20"/>
      <c r="P9" s="20"/>
      <c r="Q9" s="13"/>
      <c r="R9" s="20"/>
      <c r="S9" s="13"/>
      <c r="T9" s="13"/>
      <c r="U9" s="13"/>
      <c r="V9" s="13"/>
      <c r="W9" s="13"/>
      <c r="X9" s="13"/>
      <c r="Y9" s="13"/>
      <c r="Z9" s="13"/>
      <c r="AA9" s="13"/>
    </row>
    <row r="10" spans="1:27" ht="12.75">
      <c r="A10" s="19" t="s">
        <v>175</v>
      </c>
      <c r="B10" s="13">
        <v>400</v>
      </c>
      <c r="C10" s="20"/>
      <c r="D10" s="20"/>
      <c r="E10" s="20"/>
      <c r="F10" s="13"/>
      <c r="G10" s="13"/>
      <c r="H10" s="20"/>
      <c r="I10" s="20"/>
      <c r="J10" s="20"/>
      <c r="K10" s="13">
        <v>400</v>
      </c>
      <c r="L10" s="13"/>
      <c r="M10" s="20"/>
      <c r="N10" s="20"/>
      <c r="O10" s="20"/>
      <c r="P10" s="20"/>
      <c r="Q10" s="13"/>
      <c r="R10" s="20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2.75">
      <c r="A11" s="19" t="s">
        <v>60</v>
      </c>
      <c r="B11" s="13"/>
      <c r="C11" s="20">
        <v>31000</v>
      </c>
      <c r="D11" s="20">
        <v>33800</v>
      </c>
      <c r="E11" s="20">
        <v>38000</v>
      </c>
      <c r="F11" s="13">
        <v>521</v>
      </c>
      <c r="G11" s="13"/>
      <c r="H11" s="20">
        <v>35200</v>
      </c>
      <c r="I11" s="20">
        <v>37400</v>
      </c>
      <c r="J11" s="20">
        <v>40000</v>
      </c>
      <c r="K11" s="13">
        <v>532</v>
      </c>
      <c r="L11" s="13"/>
      <c r="M11" s="20">
        <f>+H11-C11</f>
        <v>4200</v>
      </c>
      <c r="N11" s="20">
        <f>+I11-D11</f>
        <v>3600</v>
      </c>
      <c r="O11" s="20">
        <f>+J11-E11</f>
        <v>2000</v>
      </c>
      <c r="P11" s="20">
        <f>+K11-F11</f>
        <v>11</v>
      </c>
      <c r="Q11" s="13"/>
      <c r="R11" s="20">
        <f>+H11/1.983/K11</f>
        <v>33.36632049109157</v>
      </c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2.75">
      <c r="A12" s="19" t="s">
        <v>176</v>
      </c>
      <c r="B12" s="13">
        <v>3</v>
      </c>
      <c r="C12" s="20"/>
      <c r="D12" s="20"/>
      <c r="E12" s="20"/>
      <c r="F12" s="13"/>
      <c r="G12" s="13"/>
      <c r="H12" s="20"/>
      <c r="I12" s="20"/>
      <c r="J12" s="20"/>
      <c r="K12" s="13">
        <v>3</v>
      </c>
      <c r="L12" s="13"/>
      <c r="M12" s="20"/>
      <c r="N12" s="20"/>
      <c r="O12" s="20"/>
      <c r="P12" s="20"/>
      <c r="Q12" s="13"/>
      <c r="R12" s="20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>
      <c r="A13" s="19" t="s">
        <v>177</v>
      </c>
      <c r="B13" s="13">
        <v>1</v>
      </c>
      <c r="C13" s="20"/>
      <c r="D13" s="20"/>
      <c r="E13" s="20"/>
      <c r="F13" s="13"/>
      <c r="G13" s="13"/>
      <c r="H13" s="20"/>
      <c r="I13" s="20"/>
      <c r="J13" s="20"/>
      <c r="K13" s="13">
        <v>1</v>
      </c>
      <c r="L13" s="13"/>
      <c r="M13" s="20"/>
      <c r="N13" s="20"/>
      <c r="O13" s="20"/>
      <c r="P13" s="20"/>
      <c r="Q13" s="13"/>
      <c r="R13" s="20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2.75">
      <c r="A14" s="19" t="s">
        <v>178</v>
      </c>
      <c r="B14" s="13">
        <v>27</v>
      </c>
      <c r="C14" s="20"/>
      <c r="D14" s="20"/>
      <c r="E14" s="20"/>
      <c r="F14" s="13"/>
      <c r="G14" s="13"/>
      <c r="H14" s="20"/>
      <c r="I14" s="20"/>
      <c r="J14" s="20"/>
      <c r="K14" s="13">
        <v>27</v>
      </c>
      <c r="L14" s="13"/>
      <c r="M14" s="20"/>
      <c r="N14" s="20"/>
      <c r="O14" s="20"/>
      <c r="P14" s="20"/>
      <c r="Q14" s="13"/>
      <c r="R14" s="20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2.75">
      <c r="A15" s="19" t="s">
        <v>179</v>
      </c>
      <c r="B15" s="13">
        <v>60</v>
      </c>
      <c r="C15" s="20"/>
      <c r="D15" s="20"/>
      <c r="E15" s="20"/>
      <c r="F15" s="13"/>
      <c r="G15" s="13"/>
      <c r="H15" s="20"/>
      <c r="I15" s="20"/>
      <c r="J15" s="20"/>
      <c r="K15" s="13">
        <v>60</v>
      </c>
      <c r="L15" s="13"/>
      <c r="M15" s="20"/>
      <c r="N15" s="20"/>
      <c r="O15" s="20"/>
      <c r="P15" s="20"/>
      <c r="Q15" s="13"/>
      <c r="R15" s="20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2.75">
      <c r="A16" s="19" t="s">
        <v>180</v>
      </c>
      <c r="B16" s="13">
        <v>100</v>
      </c>
      <c r="C16" s="20"/>
      <c r="D16" s="20"/>
      <c r="E16" s="20"/>
      <c r="F16" s="13"/>
      <c r="G16" s="13"/>
      <c r="H16" s="20"/>
      <c r="I16" s="20"/>
      <c r="J16" s="20"/>
      <c r="K16" s="13">
        <v>100</v>
      </c>
      <c r="L16" s="13"/>
      <c r="M16" s="20"/>
      <c r="N16" s="20"/>
      <c r="O16" s="20"/>
      <c r="P16" s="20"/>
      <c r="Q16" s="13"/>
      <c r="R16" s="20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2.75">
      <c r="A17" s="19" t="s">
        <v>181</v>
      </c>
      <c r="B17" s="13">
        <v>10</v>
      </c>
      <c r="C17" s="20"/>
      <c r="D17" s="20"/>
      <c r="E17" s="20"/>
      <c r="F17" s="13"/>
      <c r="G17" s="13"/>
      <c r="H17" s="20"/>
      <c r="I17" s="20"/>
      <c r="J17" s="20"/>
      <c r="K17" s="13">
        <v>10</v>
      </c>
      <c r="L17" s="13"/>
      <c r="M17" s="20"/>
      <c r="N17" s="20"/>
      <c r="O17" s="20"/>
      <c r="P17" s="20"/>
      <c r="Q17" s="13"/>
      <c r="R17" s="20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2.75">
      <c r="A18" s="19" t="s">
        <v>182</v>
      </c>
      <c r="B18" s="13">
        <v>250</v>
      </c>
      <c r="C18" s="20"/>
      <c r="D18" s="20"/>
      <c r="E18" s="20"/>
      <c r="F18" s="13"/>
      <c r="G18" s="13"/>
      <c r="H18" s="20"/>
      <c r="I18" s="20"/>
      <c r="J18" s="20"/>
      <c r="K18" s="13">
        <v>250</v>
      </c>
      <c r="L18" s="13"/>
      <c r="M18" s="20"/>
      <c r="N18" s="20"/>
      <c r="O18" s="20"/>
      <c r="P18" s="20"/>
      <c r="Q18" s="13"/>
      <c r="R18" s="20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2.75">
      <c r="A19" s="19" t="s">
        <v>183</v>
      </c>
      <c r="B19" s="13">
        <v>70</v>
      </c>
      <c r="C19" s="20"/>
      <c r="D19" s="20"/>
      <c r="E19" s="20"/>
      <c r="F19" s="13"/>
      <c r="G19" s="13"/>
      <c r="H19" s="20"/>
      <c r="I19" s="20"/>
      <c r="J19" s="20"/>
      <c r="K19" s="13">
        <v>70</v>
      </c>
      <c r="L19" s="13"/>
      <c r="M19" s="20"/>
      <c r="N19" s="20"/>
      <c r="O19" s="20"/>
      <c r="P19" s="20"/>
      <c r="Q19" s="13"/>
      <c r="R19" s="20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2.75">
      <c r="A20" s="19" t="s">
        <v>61</v>
      </c>
      <c r="B20" s="13"/>
      <c r="C20" s="13">
        <v>500</v>
      </c>
      <c r="D20" s="13">
        <v>500</v>
      </c>
      <c r="E20" s="13">
        <v>600</v>
      </c>
      <c r="F20" s="13">
        <v>15</v>
      </c>
      <c r="G20" s="13"/>
      <c r="H20" s="13">
        <v>500</v>
      </c>
      <c r="I20" s="13">
        <v>500</v>
      </c>
      <c r="J20" s="13">
        <v>600</v>
      </c>
      <c r="K20" s="13">
        <v>15</v>
      </c>
      <c r="L20" s="13"/>
      <c r="M20" s="20">
        <f>+H20-C20</f>
        <v>0</v>
      </c>
      <c r="N20" s="20">
        <f>+I20-D20</f>
        <v>0</v>
      </c>
      <c r="O20" s="20">
        <f>+J20-E20</f>
        <v>0</v>
      </c>
      <c r="P20" s="20">
        <f>+K20-F20</f>
        <v>0</v>
      </c>
      <c r="Q20" s="13"/>
      <c r="R20" s="20">
        <f>+H20/1.983/K20</f>
        <v>16.809547823163555</v>
      </c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2.75">
      <c r="A21" s="19" t="s">
        <v>184</v>
      </c>
      <c r="B21" s="13">
        <v>15</v>
      </c>
      <c r="C21" s="13"/>
      <c r="D21" s="13"/>
      <c r="E21" s="13"/>
      <c r="F21" s="13"/>
      <c r="G21" s="13"/>
      <c r="H21" s="13"/>
      <c r="I21" s="13"/>
      <c r="J21" s="13"/>
      <c r="K21" s="13">
        <v>15</v>
      </c>
      <c r="L21" s="13"/>
      <c r="M21" s="20"/>
      <c r="N21" s="20"/>
      <c r="O21" s="20"/>
      <c r="P21" s="20"/>
      <c r="Q21" s="13"/>
      <c r="R21" s="20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2.75">
      <c r="A22" s="19" t="s">
        <v>62</v>
      </c>
      <c r="B22" s="13"/>
      <c r="C22" s="20">
        <v>15300</v>
      </c>
      <c r="D22" s="20">
        <v>14000</v>
      </c>
      <c r="E22" s="20">
        <v>11700</v>
      </c>
      <c r="F22" s="13">
        <v>321</v>
      </c>
      <c r="G22" s="13"/>
      <c r="H22" s="20">
        <v>16300</v>
      </c>
      <c r="I22" s="20">
        <v>15000</v>
      </c>
      <c r="J22" s="20">
        <v>12800</v>
      </c>
      <c r="K22" s="13">
        <v>331</v>
      </c>
      <c r="L22" s="13"/>
      <c r="M22" s="20">
        <f>+H22-C22</f>
        <v>1000</v>
      </c>
      <c r="N22" s="20">
        <f>+I22-D22</f>
        <v>1000</v>
      </c>
      <c r="O22" s="20">
        <f>+J22-E22</f>
        <v>1100</v>
      </c>
      <c r="P22" s="20">
        <f>+K22-F22</f>
        <v>10</v>
      </c>
      <c r="Q22" s="13"/>
      <c r="R22" s="20">
        <f>+H22/1.983/K22</f>
        <v>24.83344074177335</v>
      </c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2.75">
      <c r="A23" s="19" t="s">
        <v>185</v>
      </c>
      <c r="B23" s="13">
        <v>275</v>
      </c>
      <c r="C23" s="20"/>
      <c r="D23" s="20"/>
      <c r="E23" s="20"/>
      <c r="F23" s="13"/>
      <c r="G23" s="13"/>
      <c r="H23" s="20"/>
      <c r="I23" s="20"/>
      <c r="J23" s="20"/>
      <c r="K23" s="13">
        <v>275</v>
      </c>
      <c r="L23" s="13"/>
      <c r="M23" s="20"/>
      <c r="N23" s="20"/>
      <c r="O23" s="20"/>
      <c r="P23" s="20"/>
      <c r="Q23" s="13"/>
      <c r="R23" s="20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2.75">
      <c r="A24" s="19" t="s">
        <v>186</v>
      </c>
      <c r="B24" s="13">
        <v>24</v>
      </c>
      <c r="C24" s="20"/>
      <c r="D24" s="20"/>
      <c r="E24" s="20"/>
      <c r="F24" s="13"/>
      <c r="G24" s="13"/>
      <c r="H24" s="20"/>
      <c r="I24" s="20"/>
      <c r="J24" s="20"/>
      <c r="K24" s="13">
        <v>24</v>
      </c>
      <c r="L24" s="13"/>
      <c r="M24" s="20"/>
      <c r="N24" s="20"/>
      <c r="O24" s="20"/>
      <c r="P24" s="20"/>
      <c r="Q24" s="13"/>
      <c r="R24" s="20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2.75">
      <c r="A25" s="19" t="s">
        <v>63</v>
      </c>
      <c r="B25" s="13"/>
      <c r="C25" s="20">
        <v>12100</v>
      </c>
      <c r="D25" s="20">
        <v>12000</v>
      </c>
      <c r="E25" s="20">
        <v>12400</v>
      </c>
      <c r="F25" s="13">
        <v>150</v>
      </c>
      <c r="G25" s="13"/>
      <c r="H25" s="20">
        <v>12100</v>
      </c>
      <c r="I25" s="20">
        <v>12000</v>
      </c>
      <c r="J25" s="20">
        <v>12400</v>
      </c>
      <c r="K25" s="13">
        <v>150</v>
      </c>
      <c r="L25" s="13"/>
      <c r="M25" s="20">
        <f aca="true" t="shared" si="1" ref="M25:P26">+H25-C25</f>
        <v>0</v>
      </c>
      <c r="N25" s="20">
        <f t="shared" si="1"/>
        <v>0</v>
      </c>
      <c r="O25" s="20">
        <f t="shared" si="1"/>
        <v>0</v>
      </c>
      <c r="P25" s="20">
        <f t="shared" si="1"/>
        <v>0</v>
      </c>
      <c r="Q25" s="13"/>
      <c r="R25" s="20">
        <f>+H25/1.983/K25</f>
        <v>40.67910573205581</v>
      </c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25.5">
      <c r="A26" s="19" t="s">
        <v>64</v>
      </c>
      <c r="B26" s="13"/>
      <c r="C26" s="20">
        <v>1400</v>
      </c>
      <c r="D26" s="20">
        <v>1400</v>
      </c>
      <c r="E26" s="20">
        <v>1400</v>
      </c>
      <c r="F26" s="13">
        <v>23</v>
      </c>
      <c r="G26" s="13"/>
      <c r="H26" s="20">
        <v>1400</v>
      </c>
      <c r="I26" s="20">
        <v>1400</v>
      </c>
      <c r="J26" s="20">
        <v>1400</v>
      </c>
      <c r="K26" s="13">
        <v>23</v>
      </c>
      <c r="L26" s="13"/>
      <c r="M26" s="20">
        <f t="shared" si="1"/>
        <v>0</v>
      </c>
      <c r="N26" s="20">
        <f t="shared" si="1"/>
        <v>0</v>
      </c>
      <c r="O26" s="20">
        <f t="shared" si="1"/>
        <v>0</v>
      </c>
      <c r="P26" s="20">
        <f t="shared" si="1"/>
        <v>0</v>
      </c>
      <c r="Q26" s="13"/>
      <c r="R26" s="20">
        <f>+H26/1.983/K26</f>
        <v>30.695696024907367</v>
      </c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2.75">
      <c r="A27" s="19" t="s">
        <v>187</v>
      </c>
      <c r="B27" s="13">
        <v>15</v>
      </c>
      <c r="C27" s="20"/>
      <c r="D27" s="20"/>
      <c r="E27" s="20"/>
      <c r="F27" s="13"/>
      <c r="G27" s="13"/>
      <c r="H27" s="20"/>
      <c r="I27" s="20"/>
      <c r="J27" s="20"/>
      <c r="K27" s="13">
        <v>15</v>
      </c>
      <c r="L27" s="13"/>
      <c r="M27" s="20"/>
      <c r="N27" s="20"/>
      <c r="O27" s="20"/>
      <c r="P27" s="20"/>
      <c r="Q27" s="13"/>
      <c r="R27" s="20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2.75">
      <c r="A28" s="19" t="s">
        <v>188</v>
      </c>
      <c r="B28" s="13">
        <v>15</v>
      </c>
      <c r="C28" s="20"/>
      <c r="D28" s="20"/>
      <c r="E28" s="20"/>
      <c r="F28" s="13"/>
      <c r="G28" s="13"/>
      <c r="H28" s="20"/>
      <c r="I28" s="20"/>
      <c r="J28" s="20"/>
      <c r="K28" s="13">
        <v>15</v>
      </c>
      <c r="L28" s="13"/>
      <c r="M28" s="20"/>
      <c r="N28" s="20"/>
      <c r="O28" s="20"/>
      <c r="P28" s="20"/>
      <c r="Q28" s="13"/>
      <c r="R28" s="20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2.75">
      <c r="A29" s="19" t="s">
        <v>189</v>
      </c>
      <c r="B29" s="13">
        <v>8</v>
      </c>
      <c r="C29" s="20"/>
      <c r="D29" s="20"/>
      <c r="E29" s="20"/>
      <c r="F29" s="13"/>
      <c r="G29" s="13"/>
      <c r="H29" s="20"/>
      <c r="I29" s="20"/>
      <c r="J29" s="20"/>
      <c r="K29" s="13">
        <v>8</v>
      </c>
      <c r="L29" s="13"/>
      <c r="M29" s="20"/>
      <c r="N29" s="20"/>
      <c r="O29" s="20"/>
      <c r="P29" s="20"/>
      <c r="Q29" s="13"/>
      <c r="R29" s="20"/>
      <c r="S29" s="13"/>
      <c r="T29" s="13"/>
      <c r="U29" s="13"/>
      <c r="V29" s="13"/>
      <c r="W29" s="13"/>
      <c r="X29" s="13"/>
      <c r="Y29" s="13"/>
      <c r="Z29" s="13"/>
      <c r="AA29" s="13"/>
    </row>
    <row r="30" spans="1:26" ht="12.75">
      <c r="A30" s="19" t="s">
        <v>159</v>
      </c>
      <c r="B30" s="13"/>
      <c r="C30" s="20">
        <v>65000</v>
      </c>
      <c r="D30" s="20">
        <v>65000</v>
      </c>
      <c r="E30" s="20">
        <v>65000</v>
      </c>
      <c r="F30" s="13">
        <v>210</v>
      </c>
      <c r="G30" s="13"/>
      <c r="H30" s="20">
        <v>65000</v>
      </c>
      <c r="I30" s="20">
        <v>65000</v>
      </c>
      <c r="J30" s="20">
        <v>65000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>
      <c r="A31" s="19" t="s">
        <v>73</v>
      </c>
      <c r="B31" s="13"/>
      <c r="C31" s="20">
        <v>8786</v>
      </c>
      <c r="D31" s="20">
        <v>8786</v>
      </c>
      <c r="E31" s="20">
        <v>8786</v>
      </c>
      <c r="F31" s="13">
        <v>120</v>
      </c>
      <c r="G31" s="13"/>
      <c r="H31" s="20">
        <v>8786</v>
      </c>
      <c r="I31" s="20">
        <v>8786</v>
      </c>
      <c r="J31" s="20">
        <v>8786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10" ht="12.75">
      <c r="B32">
        <v>103718</v>
      </c>
      <c r="C32">
        <v>1.03</v>
      </c>
      <c r="D32">
        <v>1.07</v>
      </c>
      <c r="E32">
        <v>1.14</v>
      </c>
      <c r="H32" s="25">
        <f>+C32/H34</f>
        <v>0.38670486794856945</v>
      </c>
      <c r="I32" s="25">
        <f>+D32/I34</f>
        <v>0.42768496180911497</v>
      </c>
      <c r="J32" s="25">
        <f>+E32/J34</f>
        <v>0.5297757027770559</v>
      </c>
    </row>
    <row r="33" spans="2:18" ht="12.75">
      <c r="B33" s="1">
        <f>SUM(B2:B31)</f>
        <v>3058</v>
      </c>
      <c r="C33" s="1">
        <f>SUM(C2:C31)</f>
        <v>237786</v>
      </c>
      <c r="D33" s="1">
        <f aca="true" t="shared" si="2" ref="D33:R33">SUM(D2:D31)</f>
        <v>229586</v>
      </c>
      <c r="E33" s="1">
        <f t="shared" si="2"/>
        <v>203186</v>
      </c>
      <c r="F33" s="1">
        <f t="shared" si="2"/>
        <v>2250</v>
      </c>
      <c r="G33" s="1">
        <f t="shared" si="2"/>
        <v>0</v>
      </c>
      <c r="H33" s="1">
        <f t="shared" si="2"/>
        <v>276256</v>
      </c>
      <c r="I33" s="1">
        <f t="shared" si="2"/>
        <v>259486</v>
      </c>
      <c r="J33" s="1">
        <f t="shared" si="2"/>
        <v>223186</v>
      </c>
      <c r="K33" s="1">
        <f t="shared" si="2"/>
        <v>5029</v>
      </c>
      <c r="L33" s="1">
        <f t="shared" si="2"/>
        <v>0</v>
      </c>
      <c r="M33" s="1">
        <f t="shared" si="2"/>
        <v>38470</v>
      </c>
      <c r="N33" s="1">
        <f t="shared" si="2"/>
        <v>29900</v>
      </c>
      <c r="O33" s="1">
        <f t="shared" si="2"/>
        <v>20000</v>
      </c>
      <c r="P33" s="1">
        <f t="shared" si="2"/>
        <v>51</v>
      </c>
      <c r="Q33" s="1">
        <f t="shared" si="2"/>
        <v>0</v>
      </c>
      <c r="R33" s="1">
        <f t="shared" si="2"/>
        <v>294.4843338673461</v>
      </c>
    </row>
    <row r="34" spans="2:10" ht="12.75">
      <c r="B34">
        <v>103718</v>
      </c>
      <c r="C34" s="24"/>
      <c r="D34" s="24"/>
      <c r="E34" s="24"/>
      <c r="H34" s="24">
        <f>+H33/$B$34</f>
        <v>2.663529956227463</v>
      </c>
      <c r="I34" s="24">
        <f>+I33/$B$34</f>
        <v>2.501841531845967</v>
      </c>
      <c r="J34" s="24">
        <f>+J33/$B$34</f>
        <v>2.151854065832353</v>
      </c>
    </row>
    <row r="36" spans="1:26" ht="12.75">
      <c r="A36" s="16" t="s">
        <v>125</v>
      </c>
      <c r="B36" s="12"/>
      <c r="C36" s="17"/>
      <c r="D36" s="17"/>
      <c r="E36" s="17"/>
      <c r="F36" s="12"/>
      <c r="G36" s="12"/>
      <c r="H36" s="17"/>
      <c r="I36" s="17"/>
      <c r="J36" s="17"/>
      <c r="K36" s="12">
        <v>150</v>
      </c>
      <c r="L36" s="12"/>
      <c r="M36" s="17"/>
      <c r="N36" s="17"/>
      <c r="O36" s="17"/>
      <c r="P36" s="17"/>
      <c r="Q36" s="12"/>
      <c r="R36" s="17"/>
      <c r="S36" s="12"/>
      <c r="T36" s="12"/>
      <c r="U36" s="12"/>
      <c r="V36" s="12"/>
      <c r="W36" s="12"/>
      <c r="X36" s="12"/>
      <c r="Y36" s="12"/>
      <c r="Z36" s="18"/>
    </row>
    <row r="37" spans="1:26" ht="12.75">
      <c r="A37" s="16" t="s">
        <v>55</v>
      </c>
      <c r="B37" s="12"/>
      <c r="C37" s="17">
        <v>22900</v>
      </c>
      <c r="D37" s="17">
        <v>24000</v>
      </c>
      <c r="E37" s="17">
        <v>26500</v>
      </c>
      <c r="F37" s="12">
        <v>300</v>
      </c>
      <c r="G37" s="12"/>
      <c r="H37" s="17">
        <v>24450</v>
      </c>
      <c r="I37" s="17">
        <v>25700</v>
      </c>
      <c r="J37" s="17">
        <v>28700</v>
      </c>
      <c r="K37" s="12">
        <v>300</v>
      </c>
      <c r="L37" s="12"/>
      <c r="M37" s="17">
        <f>+H37-C37</f>
        <v>1550</v>
      </c>
      <c r="N37" s="17">
        <f>+I37-D37</f>
        <v>1700</v>
      </c>
      <c r="O37" s="17">
        <f>+J37-E37</f>
        <v>2200</v>
      </c>
      <c r="P37" s="17">
        <f>+K37-F37</f>
        <v>0</v>
      </c>
      <c r="Q37" s="12"/>
      <c r="R37" s="17">
        <f>+H37/1.983/K37</f>
        <v>41.0993444276349</v>
      </c>
      <c r="S37" s="12"/>
      <c r="T37" s="12"/>
      <c r="U37" s="12" t="s">
        <v>79</v>
      </c>
      <c r="V37" s="12">
        <v>14050</v>
      </c>
      <c r="W37" s="12"/>
      <c r="X37" s="12">
        <v>11244</v>
      </c>
      <c r="Y37" s="12"/>
      <c r="Z37" s="18">
        <v>41167</v>
      </c>
    </row>
    <row r="38" spans="1:26" ht="12.75">
      <c r="A38" s="16" t="s">
        <v>126</v>
      </c>
      <c r="B38" s="12"/>
      <c r="C38" s="17"/>
      <c r="D38" s="17"/>
      <c r="E38" s="17"/>
      <c r="F38" s="12"/>
      <c r="G38" s="12"/>
      <c r="H38" s="17"/>
      <c r="I38" s="17"/>
      <c r="J38" s="17"/>
      <c r="K38" s="12">
        <v>50</v>
      </c>
      <c r="L38" s="12"/>
      <c r="M38" s="17"/>
      <c r="N38" s="17"/>
      <c r="O38" s="17"/>
      <c r="P38" s="17"/>
      <c r="Q38" s="12"/>
      <c r="R38" s="17"/>
      <c r="S38" s="12"/>
      <c r="T38" s="12"/>
      <c r="U38" s="12"/>
      <c r="V38" s="12"/>
      <c r="W38" s="12"/>
      <c r="X38" s="12"/>
      <c r="Y38" s="12"/>
      <c r="Z38" s="18"/>
    </row>
    <row r="39" spans="1:26" ht="12.75">
      <c r="A39" s="16" t="s">
        <v>127</v>
      </c>
      <c r="B39" s="12"/>
      <c r="C39" s="17"/>
      <c r="D39" s="17"/>
      <c r="E39" s="17"/>
      <c r="F39" s="12"/>
      <c r="G39" s="12"/>
      <c r="H39" s="17"/>
      <c r="I39" s="17"/>
      <c r="J39" s="17"/>
      <c r="K39" s="12">
        <v>55</v>
      </c>
      <c r="L39" s="12"/>
      <c r="M39" s="17"/>
      <c r="N39" s="17"/>
      <c r="O39" s="17"/>
      <c r="P39" s="17"/>
      <c r="Q39" s="12"/>
      <c r="R39" s="17"/>
      <c r="S39" s="12"/>
      <c r="T39" s="12"/>
      <c r="U39" s="12"/>
      <c r="V39" s="12"/>
      <c r="W39" s="12"/>
      <c r="X39" s="12"/>
      <c r="Y39" s="12"/>
      <c r="Z39" s="18"/>
    </row>
    <row r="40" spans="1:26" ht="12.75">
      <c r="A40" s="16" t="s">
        <v>128</v>
      </c>
      <c r="B40" s="12"/>
      <c r="C40" s="17"/>
      <c r="D40" s="17"/>
      <c r="E40" s="17"/>
      <c r="F40" s="12"/>
      <c r="G40" s="12"/>
      <c r="H40" s="17"/>
      <c r="I40" s="17"/>
      <c r="J40" s="17"/>
      <c r="K40" s="12">
        <v>245</v>
      </c>
      <c r="L40" s="12"/>
      <c r="M40" s="17"/>
      <c r="N40" s="17"/>
      <c r="O40" s="17"/>
      <c r="P40" s="17"/>
      <c r="Q40" s="12"/>
      <c r="R40" s="17"/>
      <c r="S40" s="12"/>
      <c r="T40" s="12"/>
      <c r="U40" s="12"/>
      <c r="V40" s="12"/>
      <c r="W40" s="12"/>
      <c r="X40" s="12"/>
      <c r="Y40" s="12"/>
      <c r="Z40" s="18"/>
    </row>
    <row r="41" spans="1:26" ht="12.75">
      <c r="A41" s="16" t="s">
        <v>56</v>
      </c>
      <c r="B41" s="12"/>
      <c r="C41" s="17">
        <v>6300</v>
      </c>
      <c r="D41" s="17">
        <v>6100</v>
      </c>
      <c r="E41" s="17">
        <v>6300</v>
      </c>
      <c r="F41" s="12">
        <v>115</v>
      </c>
      <c r="G41" s="12"/>
      <c r="H41" s="17">
        <v>7100</v>
      </c>
      <c r="I41" s="17">
        <v>6800</v>
      </c>
      <c r="J41" s="17">
        <v>7100</v>
      </c>
      <c r="K41" s="12">
        <v>115</v>
      </c>
      <c r="L41" s="12"/>
      <c r="M41" s="17">
        <f>+H41-C41</f>
        <v>800</v>
      </c>
      <c r="N41" s="17">
        <f>+I41-D41</f>
        <v>700</v>
      </c>
      <c r="O41" s="17">
        <f>+J41-E41</f>
        <v>800</v>
      </c>
      <c r="P41" s="17">
        <f>+K41-F41</f>
        <v>0</v>
      </c>
      <c r="Q41" s="12"/>
      <c r="R41" s="17">
        <f>+H41/1.983/K41</f>
        <v>31.134205968120327</v>
      </c>
      <c r="S41" s="12"/>
      <c r="T41" s="12"/>
      <c r="U41" s="12"/>
      <c r="V41" s="12" t="s">
        <v>78</v>
      </c>
      <c r="W41" s="12"/>
      <c r="X41" s="12" t="s">
        <v>78</v>
      </c>
      <c r="Y41" s="12"/>
      <c r="Z41" s="12"/>
    </row>
    <row r="42" spans="1:26" ht="12.75">
      <c r="A42" s="16" t="s">
        <v>129</v>
      </c>
      <c r="B42" s="12"/>
      <c r="C42" s="17"/>
      <c r="D42" s="17"/>
      <c r="E42" s="17"/>
      <c r="F42" s="12"/>
      <c r="G42" s="12"/>
      <c r="H42" s="17"/>
      <c r="I42" s="17"/>
      <c r="J42" s="17"/>
      <c r="K42" s="12">
        <v>55</v>
      </c>
      <c r="L42" s="12"/>
      <c r="M42" s="17"/>
      <c r="N42" s="17"/>
      <c r="O42" s="17"/>
      <c r="P42" s="17"/>
      <c r="Q42" s="12"/>
      <c r="R42" s="17"/>
      <c r="S42" s="12"/>
      <c r="T42" s="12"/>
      <c r="U42" s="12"/>
      <c r="V42" s="12"/>
      <c r="W42" s="12"/>
      <c r="X42" s="12"/>
      <c r="Y42" s="12"/>
      <c r="Z42" s="12"/>
    </row>
    <row r="43" spans="1:26" ht="12.75">
      <c r="A43" s="16" t="s">
        <v>130</v>
      </c>
      <c r="B43" s="12"/>
      <c r="C43" s="17"/>
      <c r="D43" s="17"/>
      <c r="E43" s="17"/>
      <c r="F43" s="12"/>
      <c r="G43" s="12"/>
      <c r="H43" s="17"/>
      <c r="I43" s="17"/>
      <c r="J43" s="17"/>
      <c r="K43" s="12">
        <v>10</v>
      </c>
      <c r="L43" s="12"/>
      <c r="M43" s="17"/>
      <c r="N43" s="17"/>
      <c r="O43" s="17"/>
      <c r="P43" s="17"/>
      <c r="Q43" s="12"/>
      <c r="R43" s="17"/>
      <c r="S43" s="12"/>
      <c r="T43" s="12"/>
      <c r="U43" s="12"/>
      <c r="V43" s="12"/>
      <c r="W43" s="12"/>
      <c r="X43" s="12"/>
      <c r="Y43" s="12"/>
      <c r="Z43" s="12"/>
    </row>
    <row r="44" spans="1:26" ht="12.75">
      <c r="A44" s="16" t="s">
        <v>164</v>
      </c>
      <c r="B44" s="12">
        <v>35</v>
      </c>
      <c r="C44" s="17"/>
      <c r="D44" s="17"/>
      <c r="E44" s="17"/>
      <c r="F44" s="12"/>
      <c r="G44" s="12"/>
      <c r="H44" s="17"/>
      <c r="I44" s="17"/>
      <c r="J44" s="17"/>
      <c r="K44" s="12">
        <v>35</v>
      </c>
      <c r="L44" s="12"/>
      <c r="M44" s="17"/>
      <c r="N44" s="17"/>
      <c r="O44" s="17"/>
      <c r="P44" s="17"/>
      <c r="Q44" s="12"/>
      <c r="R44" s="17"/>
      <c r="S44" s="12"/>
      <c r="T44" s="12"/>
      <c r="U44" s="12"/>
      <c r="V44" s="12"/>
      <c r="W44" s="12"/>
      <c r="X44" s="12"/>
      <c r="Y44" s="12"/>
      <c r="Z44" s="12"/>
    </row>
    <row r="45" spans="1:26" ht="12.75">
      <c r="A45" s="16" t="s">
        <v>165</v>
      </c>
      <c r="B45" s="12">
        <v>14</v>
      </c>
      <c r="C45" s="17"/>
      <c r="D45" s="17"/>
      <c r="E45" s="17"/>
      <c r="F45" s="12"/>
      <c r="G45" s="12"/>
      <c r="H45" s="17"/>
      <c r="I45" s="17"/>
      <c r="J45" s="17"/>
      <c r="K45" s="12">
        <v>14</v>
      </c>
      <c r="L45" s="12"/>
      <c r="M45" s="17"/>
      <c r="N45" s="17"/>
      <c r="O45" s="17"/>
      <c r="P45" s="17"/>
      <c r="Q45" s="12"/>
      <c r="R45" s="17"/>
      <c r="S45" s="12"/>
      <c r="T45" s="12"/>
      <c r="U45" s="12"/>
      <c r="V45" s="12"/>
      <c r="W45" s="12"/>
      <c r="X45" s="12"/>
      <c r="Y45" s="12"/>
      <c r="Z45" s="12"/>
    </row>
    <row r="46" spans="1:26" ht="12.75">
      <c r="A46" s="16" t="s">
        <v>166</v>
      </c>
      <c r="B46" s="12">
        <v>35</v>
      </c>
      <c r="C46" s="17"/>
      <c r="D46" s="17"/>
      <c r="E46" s="17"/>
      <c r="F46" s="12"/>
      <c r="G46" s="12"/>
      <c r="H46" s="17"/>
      <c r="I46" s="17"/>
      <c r="J46" s="17"/>
      <c r="K46" s="12">
        <v>35</v>
      </c>
      <c r="L46" s="12"/>
      <c r="M46" s="17"/>
      <c r="N46" s="17"/>
      <c r="O46" s="17"/>
      <c r="P46" s="17"/>
      <c r="Q46" s="12"/>
      <c r="R46" s="17"/>
      <c r="S46" s="12"/>
      <c r="T46" s="12"/>
      <c r="U46" s="12"/>
      <c r="V46" s="12"/>
      <c r="W46" s="12"/>
      <c r="X46" s="12"/>
      <c r="Y46" s="12"/>
      <c r="Z46" s="12"/>
    </row>
    <row r="47" spans="1:26" ht="12.75">
      <c r="A47" s="16" t="s">
        <v>167</v>
      </c>
      <c r="B47" s="12">
        <v>1</v>
      </c>
      <c r="C47" s="17"/>
      <c r="D47" s="17"/>
      <c r="E47" s="17"/>
      <c r="F47" s="12"/>
      <c r="G47" s="12"/>
      <c r="H47" s="17"/>
      <c r="I47" s="17"/>
      <c r="J47" s="17"/>
      <c r="K47" s="12">
        <v>1</v>
      </c>
      <c r="L47" s="12"/>
      <c r="M47" s="17"/>
      <c r="N47" s="17"/>
      <c r="O47" s="17"/>
      <c r="P47" s="17"/>
      <c r="Q47" s="12"/>
      <c r="R47" s="17"/>
      <c r="S47" s="12"/>
      <c r="T47" s="12"/>
      <c r="U47" s="12"/>
      <c r="V47" s="12"/>
      <c r="W47" s="12"/>
      <c r="X47" s="12"/>
      <c r="Y47" s="12"/>
      <c r="Z47" s="12"/>
    </row>
    <row r="48" spans="1:26" ht="12.75">
      <c r="A48" s="16" t="s">
        <v>57</v>
      </c>
      <c r="B48" s="12"/>
      <c r="C48" s="17">
        <v>1500</v>
      </c>
      <c r="D48" s="17">
        <v>1700</v>
      </c>
      <c r="E48" s="17">
        <v>2000</v>
      </c>
      <c r="F48" s="12">
        <v>50</v>
      </c>
      <c r="G48" s="12"/>
      <c r="H48" s="17">
        <v>1500</v>
      </c>
      <c r="I48" s="17">
        <v>1700</v>
      </c>
      <c r="J48" s="17">
        <v>2000</v>
      </c>
      <c r="K48" s="12">
        <v>50</v>
      </c>
      <c r="L48" s="12"/>
      <c r="M48" s="17">
        <f>+H48-C48</f>
        <v>0</v>
      </c>
      <c r="N48" s="17">
        <f>+I48-D48</f>
        <v>0</v>
      </c>
      <c r="O48" s="17">
        <f>+J48-E48</f>
        <v>0</v>
      </c>
      <c r="P48" s="17">
        <f>+K48-F48</f>
        <v>0</v>
      </c>
      <c r="Q48" s="12"/>
      <c r="R48" s="17">
        <f>+H48/1.983/K48</f>
        <v>15.1285930408472</v>
      </c>
      <c r="S48" s="12"/>
      <c r="T48" s="12"/>
      <c r="U48" s="12"/>
      <c r="V48" s="12"/>
      <c r="W48" s="12"/>
      <c r="X48" s="12"/>
      <c r="Y48" s="12"/>
      <c r="Z48" s="12"/>
    </row>
    <row r="49" spans="1:26" ht="12.75">
      <c r="A49" s="16" t="s">
        <v>168</v>
      </c>
      <c r="B49" s="12">
        <v>15</v>
      </c>
      <c r="C49" s="17"/>
      <c r="D49" s="17"/>
      <c r="E49" s="17"/>
      <c r="F49" s="12"/>
      <c r="G49" s="12"/>
      <c r="H49" s="17"/>
      <c r="I49" s="17"/>
      <c r="J49" s="17"/>
      <c r="K49" s="12">
        <v>15</v>
      </c>
      <c r="L49" s="12"/>
      <c r="M49" s="17"/>
      <c r="N49" s="17"/>
      <c r="O49" s="17"/>
      <c r="P49" s="17"/>
      <c r="Q49" s="12"/>
      <c r="R49" s="17"/>
      <c r="S49" s="12"/>
      <c r="T49" s="12"/>
      <c r="U49" s="12"/>
      <c r="V49" s="12"/>
      <c r="W49" s="12"/>
      <c r="X49" s="12"/>
      <c r="Y49" s="12"/>
      <c r="Z49" s="12"/>
    </row>
    <row r="50" spans="1:26" ht="12.75">
      <c r="A50" s="16" t="s">
        <v>200</v>
      </c>
      <c r="B50" s="12">
        <v>35</v>
      </c>
      <c r="C50" s="17"/>
      <c r="D50" s="17"/>
      <c r="E50" s="17"/>
      <c r="F50" s="12"/>
      <c r="G50" s="12"/>
      <c r="H50" s="17"/>
      <c r="I50" s="17"/>
      <c r="J50" s="17"/>
      <c r="K50" s="12">
        <v>35</v>
      </c>
      <c r="L50" s="12"/>
      <c r="M50" s="17"/>
      <c r="N50" s="17"/>
      <c r="O50" s="17"/>
      <c r="P50" s="17"/>
      <c r="Q50" s="12"/>
      <c r="R50" s="17"/>
      <c r="S50" s="12"/>
      <c r="T50" s="12"/>
      <c r="U50" s="12"/>
      <c r="V50" s="12"/>
      <c r="W50" s="12"/>
      <c r="X50" s="12"/>
      <c r="Y50" s="12"/>
      <c r="Z50" s="12"/>
    </row>
    <row r="51" spans="1:26" ht="12.75">
      <c r="A51" s="16" t="s">
        <v>58</v>
      </c>
      <c r="B51" s="12"/>
      <c r="C51" s="17">
        <v>2000</v>
      </c>
      <c r="D51" s="17">
        <v>1800</v>
      </c>
      <c r="E51" s="17">
        <v>1700</v>
      </c>
      <c r="F51" s="12">
        <v>27</v>
      </c>
      <c r="G51" s="12"/>
      <c r="H51" s="17">
        <v>2500</v>
      </c>
      <c r="I51" s="17">
        <v>2400</v>
      </c>
      <c r="J51" s="17">
        <v>2400</v>
      </c>
      <c r="K51" s="12">
        <v>38</v>
      </c>
      <c r="L51" s="12"/>
      <c r="M51" s="17">
        <f>+H51-C51</f>
        <v>500</v>
      </c>
      <c r="N51" s="17">
        <f>+I51-D51</f>
        <v>600</v>
      </c>
      <c r="O51" s="17">
        <f>+J51-E51</f>
        <v>700</v>
      </c>
      <c r="P51" s="17">
        <f>+K51-F51</f>
        <v>11</v>
      </c>
      <c r="Q51" s="12"/>
      <c r="R51" s="17">
        <f>+H51/1.983/K51</f>
        <v>33.17673912466491</v>
      </c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16" t="s">
        <v>137</v>
      </c>
      <c r="B52" s="12"/>
      <c r="C52" s="12"/>
      <c r="D52" s="12"/>
      <c r="E52" s="12"/>
      <c r="F52" s="12"/>
      <c r="G52" s="12"/>
      <c r="H52" s="12"/>
      <c r="I52" s="12"/>
      <c r="J52" s="12"/>
      <c r="K52" s="12">
        <v>10.5</v>
      </c>
      <c r="L52" s="12"/>
      <c r="M52" s="17"/>
      <c r="N52" s="17"/>
      <c r="O52" s="17"/>
      <c r="P52" s="17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18" ht="12.75">
      <c r="B53" s="1">
        <f>SUM(B36:B52)</f>
        <v>135</v>
      </c>
      <c r="C53" s="1">
        <f>SUM(C36:C52)</f>
        <v>32700</v>
      </c>
      <c r="D53" s="1">
        <f aca="true" t="shared" si="3" ref="D53:R53">SUM(D36:D52)</f>
        <v>33600</v>
      </c>
      <c r="E53" s="1">
        <f t="shared" si="3"/>
        <v>36500</v>
      </c>
      <c r="F53" s="1">
        <f t="shared" si="3"/>
        <v>492</v>
      </c>
      <c r="G53" s="1">
        <f t="shared" si="3"/>
        <v>0</v>
      </c>
      <c r="H53" s="1">
        <f t="shared" si="3"/>
        <v>35550</v>
      </c>
      <c r="I53" s="1">
        <f t="shared" si="3"/>
        <v>36600</v>
      </c>
      <c r="J53" s="1">
        <f t="shared" si="3"/>
        <v>40200</v>
      </c>
      <c r="K53" s="1">
        <f t="shared" si="3"/>
        <v>1213.5</v>
      </c>
      <c r="L53" s="1">
        <f t="shared" si="3"/>
        <v>0</v>
      </c>
      <c r="M53" s="1">
        <f t="shared" si="3"/>
        <v>2850</v>
      </c>
      <c r="N53" s="1">
        <f t="shared" si="3"/>
        <v>3000</v>
      </c>
      <c r="O53" s="1">
        <f t="shared" si="3"/>
        <v>3700</v>
      </c>
      <c r="P53" s="1">
        <f t="shared" si="3"/>
        <v>11</v>
      </c>
      <c r="Q53" s="1">
        <f t="shared" si="3"/>
        <v>0</v>
      </c>
      <c r="R53" s="1">
        <f t="shared" si="3"/>
        <v>120.53888256126734</v>
      </c>
    </row>
    <row r="56" spans="1:27" ht="12.75">
      <c r="A56" s="22" t="s">
        <v>72</v>
      </c>
      <c r="B56" s="11"/>
      <c r="C56" s="23">
        <v>16300</v>
      </c>
      <c r="D56" s="23">
        <v>14400</v>
      </c>
      <c r="E56" s="23">
        <v>13800</v>
      </c>
      <c r="F56" s="11">
        <v>89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2.75">
      <c r="A57" s="22" t="s">
        <v>190</v>
      </c>
      <c r="B57" s="11">
        <v>89</v>
      </c>
      <c r="C57" s="23"/>
      <c r="D57" s="23"/>
      <c r="E57" s="23"/>
      <c r="F57" s="11">
        <v>89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2.75">
      <c r="A58" s="22" t="s">
        <v>74</v>
      </c>
      <c r="B58" s="11"/>
      <c r="C58" s="23">
        <v>1032</v>
      </c>
      <c r="D58" s="11"/>
      <c r="E58" s="11"/>
      <c r="F58" s="11">
        <v>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2.75">
      <c r="A59" s="22" t="s">
        <v>75</v>
      </c>
      <c r="B59" s="11"/>
      <c r="C59" s="23">
        <v>3118</v>
      </c>
      <c r="D59" s="11"/>
      <c r="E59" s="11"/>
      <c r="F59" s="11">
        <v>25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10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2.75"/>
  <cols>
    <col min="1" max="1" width="33.00390625" style="0" customWidth="1"/>
    <col min="2" max="2" width="6.57421875" style="0" customWidth="1"/>
    <col min="9" max="9" width="7.140625" style="0" customWidth="1"/>
    <col min="55" max="56" width="8.140625" style="0" customWidth="1"/>
  </cols>
  <sheetData>
    <row r="1" spans="1:60" s="2" customFormat="1" ht="102">
      <c r="A1" s="3" t="s">
        <v>161</v>
      </c>
      <c r="B1" s="3"/>
      <c r="C1" s="40" t="s">
        <v>48</v>
      </c>
      <c r="D1" s="2" t="s">
        <v>125</v>
      </c>
      <c r="E1" s="2" t="s">
        <v>191</v>
      </c>
      <c r="F1" s="2" t="s">
        <v>192</v>
      </c>
      <c r="G1" s="40" t="s">
        <v>55</v>
      </c>
      <c r="H1" s="2" t="s">
        <v>126</v>
      </c>
      <c r="I1" s="2" t="s">
        <v>127</v>
      </c>
      <c r="J1" s="2" t="s">
        <v>128</v>
      </c>
      <c r="K1" s="40" t="s">
        <v>56</v>
      </c>
      <c r="L1" s="2" t="s">
        <v>129</v>
      </c>
      <c r="M1" s="2" t="s">
        <v>130</v>
      </c>
      <c r="N1" s="2" t="s">
        <v>131</v>
      </c>
      <c r="O1" s="2" t="s">
        <v>132</v>
      </c>
      <c r="P1" s="2" t="s">
        <v>133</v>
      </c>
      <c r="Q1" s="2" t="s">
        <v>134</v>
      </c>
      <c r="R1" s="40" t="s">
        <v>57</v>
      </c>
      <c r="S1" s="2" t="s">
        <v>135</v>
      </c>
      <c r="T1" s="2" t="s">
        <v>136</v>
      </c>
      <c r="U1" s="40" t="s">
        <v>58</v>
      </c>
      <c r="V1" s="2" t="s">
        <v>137</v>
      </c>
      <c r="W1" s="40" t="s">
        <v>59</v>
      </c>
      <c r="X1" s="2" t="s">
        <v>138</v>
      </c>
      <c r="Y1" s="2" t="s">
        <v>139</v>
      </c>
      <c r="Z1" s="2" t="s">
        <v>140</v>
      </c>
      <c r="AA1" s="2" t="s">
        <v>141</v>
      </c>
      <c r="AB1" s="2" t="s">
        <v>142</v>
      </c>
      <c r="AC1" s="2" t="s">
        <v>143</v>
      </c>
      <c r="AD1" s="2" t="s">
        <v>144</v>
      </c>
      <c r="AE1" s="40" t="s">
        <v>60</v>
      </c>
      <c r="AF1" s="2" t="s">
        <v>145</v>
      </c>
      <c r="AG1" s="2" t="s">
        <v>146</v>
      </c>
      <c r="AH1" s="2" t="s">
        <v>147</v>
      </c>
      <c r="AI1" s="2" t="s">
        <v>148</v>
      </c>
      <c r="AJ1" s="2" t="s">
        <v>149</v>
      </c>
      <c r="AK1" s="2" t="s">
        <v>150</v>
      </c>
      <c r="AL1" s="2" t="s">
        <v>151</v>
      </c>
      <c r="AM1" s="2" t="s">
        <v>152</v>
      </c>
      <c r="AN1" s="40" t="s">
        <v>61</v>
      </c>
      <c r="AO1" s="2" t="s">
        <v>153</v>
      </c>
      <c r="AP1" s="40" t="s">
        <v>62</v>
      </c>
      <c r="AQ1" s="2" t="s">
        <v>154</v>
      </c>
      <c r="AR1" s="2" t="s">
        <v>194</v>
      </c>
      <c r="AS1" s="2" t="s">
        <v>155</v>
      </c>
      <c r="AT1" s="40" t="s">
        <v>63</v>
      </c>
      <c r="AU1" s="2" t="s">
        <v>195</v>
      </c>
      <c r="AV1" s="2" t="s">
        <v>196</v>
      </c>
      <c r="AW1" s="40" t="s">
        <v>64</v>
      </c>
      <c r="AX1" s="2" t="s">
        <v>156</v>
      </c>
      <c r="AY1" s="2" t="s">
        <v>157</v>
      </c>
      <c r="AZ1" s="2" t="s">
        <v>158</v>
      </c>
      <c r="BA1" s="42" t="s">
        <v>70</v>
      </c>
      <c r="BB1" s="40" t="s">
        <v>72</v>
      </c>
      <c r="BC1" s="2" t="s">
        <v>160</v>
      </c>
      <c r="BE1" s="2" t="s">
        <v>159</v>
      </c>
      <c r="BF1" s="2" t="s">
        <v>73</v>
      </c>
      <c r="BG1" s="2" t="s">
        <v>74</v>
      </c>
      <c r="BH1" s="2" t="s">
        <v>75</v>
      </c>
    </row>
    <row r="2" spans="1:60" ht="12.75">
      <c r="A2" t="s">
        <v>53</v>
      </c>
      <c r="C2" s="9">
        <v>2</v>
      </c>
      <c r="D2">
        <v>2</v>
      </c>
      <c r="E2">
        <v>2</v>
      </c>
      <c r="F2">
        <v>2</v>
      </c>
      <c r="G2" s="9">
        <v>3</v>
      </c>
      <c r="H2">
        <v>3</v>
      </c>
      <c r="I2">
        <v>3</v>
      </c>
      <c r="J2">
        <v>3</v>
      </c>
      <c r="K2" s="9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 s="9">
        <v>4</v>
      </c>
      <c r="S2">
        <v>4</v>
      </c>
      <c r="T2">
        <v>4</v>
      </c>
      <c r="U2" s="9">
        <v>5</v>
      </c>
      <c r="V2">
        <v>5</v>
      </c>
      <c r="W2" s="9">
        <v>6</v>
      </c>
      <c r="X2">
        <v>6</v>
      </c>
      <c r="Y2">
        <v>6</v>
      </c>
      <c r="Z2">
        <v>6</v>
      </c>
      <c r="AA2">
        <v>6</v>
      </c>
      <c r="AB2">
        <v>6</v>
      </c>
      <c r="AC2">
        <v>6</v>
      </c>
      <c r="AD2">
        <v>6</v>
      </c>
      <c r="AE2" s="9">
        <v>7</v>
      </c>
      <c r="AF2">
        <v>7</v>
      </c>
      <c r="AG2">
        <v>7</v>
      </c>
      <c r="AH2">
        <v>7</v>
      </c>
      <c r="AI2">
        <v>7</v>
      </c>
      <c r="AJ2">
        <v>7</v>
      </c>
      <c r="AK2">
        <v>7</v>
      </c>
      <c r="AL2">
        <v>7</v>
      </c>
      <c r="AM2">
        <v>7</v>
      </c>
      <c r="AN2" s="9">
        <v>9</v>
      </c>
      <c r="AO2">
        <v>9</v>
      </c>
      <c r="AP2" s="9">
        <v>10</v>
      </c>
      <c r="AQ2">
        <v>10</v>
      </c>
      <c r="AR2">
        <v>10</v>
      </c>
      <c r="AS2">
        <v>10</v>
      </c>
      <c r="AT2" s="9">
        <v>8</v>
      </c>
      <c r="AU2">
        <v>8</v>
      </c>
      <c r="AV2">
        <v>8</v>
      </c>
      <c r="AW2" s="9">
        <v>11</v>
      </c>
      <c r="AX2">
        <v>11</v>
      </c>
      <c r="AY2">
        <v>11</v>
      </c>
      <c r="AZ2">
        <v>11</v>
      </c>
      <c r="BA2" s="43"/>
      <c r="BB2" s="9">
        <v>12</v>
      </c>
      <c r="BC2">
        <v>12</v>
      </c>
      <c r="BE2">
        <v>18</v>
      </c>
      <c r="BF2">
        <v>17</v>
      </c>
      <c r="BG2">
        <v>14</v>
      </c>
      <c r="BH2">
        <v>13</v>
      </c>
    </row>
    <row r="3" spans="1:60" ht="12.75">
      <c r="A3" t="s">
        <v>193</v>
      </c>
      <c r="C3" s="9"/>
      <c r="D3">
        <v>1</v>
      </c>
      <c r="E3">
        <v>2</v>
      </c>
      <c r="F3">
        <v>3</v>
      </c>
      <c r="G3" s="9"/>
      <c r="H3">
        <v>1</v>
      </c>
      <c r="I3">
        <v>2</v>
      </c>
      <c r="J3">
        <v>3</v>
      </c>
      <c r="K3" s="9"/>
      <c r="L3">
        <v>1</v>
      </c>
      <c r="M3">
        <v>2</v>
      </c>
      <c r="N3">
        <v>3</v>
      </c>
      <c r="O3">
        <v>4</v>
      </c>
      <c r="P3">
        <v>5</v>
      </c>
      <c r="Q3">
        <v>6</v>
      </c>
      <c r="R3" s="9"/>
      <c r="S3">
        <v>1</v>
      </c>
      <c r="T3">
        <v>2</v>
      </c>
      <c r="U3" s="9"/>
      <c r="V3">
        <v>1</v>
      </c>
      <c r="W3" s="9"/>
      <c r="X3">
        <v>1</v>
      </c>
      <c r="Y3">
        <v>2</v>
      </c>
      <c r="Z3">
        <v>3</v>
      </c>
      <c r="AA3">
        <v>4</v>
      </c>
      <c r="AB3">
        <v>5</v>
      </c>
      <c r="AC3">
        <v>6</v>
      </c>
      <c r="AD3">
        <v>7</v>
      </c>
      <c r="AE3" s="9"/>
      <c r="AF3">
        <v>1</v>
      </c>
      <c r="AG3">
        <v>2</v>
      </c>
      <c r="AH3">
        <v>3</v>
      </c>
      <c r="AI3">
        <v>4</v>
      </c>
      <c r="AJ3">
        <v>5</v>
      </c>
      <c r="AK3">
        <v>6</v>
      </c>
      <c r="AL3">
        <v>7</v>
      </c>
      <c r="AM3">
        <v>8</v>
      </c>
      <c r="AN3" s="9"/>
      <c r="AO3">
        <v>1</v>
      </c>
      <c r="AP3" s="9"/>
      <c r="AQ3">
        <v>1</v>
      </c>
      <c r="AR3">
        <v>2</v>
      </c>
      <c r="AS3">
        <v>3</v>
      </c>
      <c r="AT3" s="9"/>
      <c r="AU3">
        <v>1</v>
      </c>
      <c r="AV3">
        <v>2</v>
      </c>
      <c r="AW3" s="9"/>
      <c r="AX3">
        <v>1</v>
      </c>
      <c r="AY3">
        <v>2</v>
      </c>
      <c r="AZ3">
        <v>3</v>
      </c>
      <c r="BA3" s="43"/>
      <c r="BB3" s="9"/>
      <c r="BC3">
        <v>1</v>
      </c>
      <c r="BE3">
        <v>1</v>
      </c>
      <c r="BF3">
        <v>1</v>
      </c>
      <c r="BG3">
        <v>1</v>
      </c>
      <c r="BH3">
        <v>1</v>
      </c>
    </row>
    <row r="4" spans="1:62" ht="12.75">
      <c r="A4" t="s">
        <v>49</v>
      </c>
      <c r="C4" s="41">
        <v>18600</v>
      </c>
      <c r="D4" s="1"/>
      <c r="E4" s="1"/>
      <c r="F4" s="1"/>
      <c r="G4" s="41">
        <v>22900</v>
      </c>
      <c r="H4" s="1"/>
      <c r="I4" s="1"/>
      <c r="J4" s="1"/>
      <c r="K4" s="41">
        <v>6300</v>
      </c>
      <c r="L4" s="1"/>
      <c r="M4" s="1"/>
      <c r="N4" s="1"/>
      <c r="O4" s="1"/>
      <c r="P4" s="1"/>
      <c r="Q4" s="1"/>
      <c r="R4" s="41">
        <v>1500</v>
      </c>
      <c r="S4" s="1"/>
      <c r="T4" s="1"/>
      <c r="U4" s="41">
        <v>2000</v>
      </c>
      <c r="W4" s="41">
        <v>85100</v>
      </c>
      <c r="X4" s="1"/>
      <c r="Y4" s="1"/>
      <c r="Z4" s="1"/>
      <c r="AA4" s="1"/>
      <c r="AB4" s="1"/>
      <c r="AC4" s="1"/>
      <c r="AD4" s="1"/>
      <c r="AE4" s="41">
        <v>31000</v>
      </c>
      <c r="AF4" s="1"/>
      <c r="AG4" s="1"/>
      <c r="AH4" s="1"/>
      <c r="AI4" s="1"/>
      <c r="AJ4" s="1"/>
      <c r="AK4" s="1"/>
      <c r="AL4" s="1"/>
      <c r="AM4" s="1"/>
      <c r="AN4" s="9">
        <v>500</v>
      </c>
      <c r="AP4" s="41">
        <v>15300</v>
      </c>
      <c r="AQ4" s="1"/>
      <c r="AR4" s="1"/>
      <c r="AS4" s="1"/>
      <c r="AT4" s="41">
        <v>20000</v>
      </c>
      <c r="AU4" s="1"/>
      <c r="AV4" s="1"/>
      <c r="AW4" s="41">
        <v>1400</v>
      </c>
      <c r="AX4" s="1"/>
      <c r="AY4" s="1"/>
      <c r="AZ4" s="1"/>
      <c r="BA4" s="44">
        <f>+W4+AE4+AN4+AP4+AT4+AW4</f>
        <v>153300</v>
      </c>
      <c r="BB4" s="41">
        <v>18000</v>
      </c>
      <c r="BC4" s="1"/>
      <c r="BD4" s="1"/>
      <c r="BE4" s="1">
        <v>65000</v>
      </c>
      <c r="BF4" s="1">
        <v>10000</v>
      </c>
      <c r="BG4" s="1">
        <v>1800</v>
      </c>
      <c r="BH4" s="1">
        <v>3500</v>
      </c>
      <c r="BI4" s="1">
        <f>SUM(C4:BH4)</f>
        <v>456200</v>
      </c>
      <c r="BJ4" t="s">
        <v>49</v>
      </c>
    </row>
    <row r="5" spans="1:62" ht="12.75">
      <c r="A5" t="s">
        <v>50</v>
      </c>
      <c r="C5" s="41">
        <v>28200</v>
      </c>
      <c r="D5" s="1"/>
      <c r="E5" s="1"/>
      <c r="F5" s="1"/>
      <c r="G5" s="41">
        <v>24000</v>
      </c>
      <c r="H5" s="1"/>
      <c r="I5" s="1"/>
      <c r="J5" s="1"/>
      <c r="K5" s="41">
        <v>6100</v>
      </c>
      <c r="L5" s="1"/>
      <c r="M5" s="1"/>
      <c r="N5" s="1"/>
      <c r="O5" s="1"/>
      <c r="P5" s="1"/>
      <c r="Q5" s="1"/>
      <c r="R5" s="41">
        <v>1700</v>
      </c>
      <c r="S5" s="1"/>
      <c r="T5" s="1"/>
      <c r="U5" s="41">
        <v>1800</v>
      </c>
      <c r="W5" s="41">
        <v>65900</v>
      </c>
      <c r="X5" s="1"/>
      <c r="Y5" s="1"/>
      <c r="Z5" s="1"/>
      <c r="AA5" s="1"/>
      <c r="AB5" s="1"/>
      <c r="AC5" s="1"/>
      <c r="AD5" s="1"/>
      <c r="AE5" s="41">
        <v>33800</v>
      </c>
      <c r="AF5" s="1"/>
      <c r="AG5" s="1"/>
      <c r="AH5" s="1"/>
      <c r="AI5" s="1"/>
      <c r="AJ5" s="1"/>
      <c r="AK5" s="1"/>
      <c r="AL5" s="1"/>
      <c r="AM5" s="1"/>
      <c r="AN5" s="9">
        <v>500</v>
      </c>
      <c r="AP5" s="41">
        <v>14000</v>
      </c>
      <c r="AQ5" s="1"/>
      <c r="AR5" s="1"/>
      <c r="AS5" s="1"/>
      <c r="AT5" s="41">
        <v>20000</v>
      </c>
      <c r="AU5" s="1"/>
      <c r="AV5" s="1"/>
      <c r="AW5" s="41">
        <v>1400</v>
      </c>
      <c r="AX5" s="1"/>
      <c r="AY5" s="1"/>
      <c r="AZ5" s="1"/>
      <c r="BA5" s="44">
        <f aca="true" t="shared" si="0" ref="BA5:BA11">+W5+AE5+AN5+AP5+AT5+AW5</f>
        <v>135600</v>
      </c>
      <c r="BB5" s="41">
        <v>18000</v>
      </c>
      <c r="BC5" s="1"/>
      <c r="BD5" s="1"/>
      <c r="BE5" s="1"/>
      <c r="BI5" s="1">
        <f aca="true" t="shared" si="1" ref="BI5:BI17">SUM(C5:BH5)</f>
        <v>351000</v>
      </c>
      <c r="BJ5" t="s">
        <v>50</v>
      </c>
    </row>
    <row r="6" spans="1:62" ht="12.75">
      <c r="A6" t="s">
        <v>51</v>
      </c>
      <c r="C6" s="41">
        <v>20400</v>
      </c>
      <c r="D6" s="1"/>
      <c r="E6" s="1"/>
      <c r="F6" s="1"/>
      <c r="G6" s="41">
        <v>26500</v>
      </c>
      <c r="H6" s="1"/>
      <c r="I6" s="1"/>
      <c r="J6" s="1"/>
      <c r="K6" s="41">
        <v>6300</v>
      </c>
      <c r="L6" s="1"/>
      <c r="M6" s="1"/>
      <c r="N6" s="1"/>
      <c r="O6" s="1"/>
      <c r="P6" s="1"/>
      <c r="Q6" s="1"/>
      <c r="R6" s="41">
        <v>2000</v>
      </c>
      <c r="S6" s="1"/>
      <c r="T6" s="1"/>
      <c r="U6" s="41">
        <v>1700</v>
      </c>
      <c r="W6" s="41">
        <v>44900</v>
      </c>
      <c r="X6" s="1"/>
      <c r="Y6" s="1"/>
      <c r="Z6" s="1"/>
      <c r="AA6" s="1"/>
      <c r="AB6" s="1"/>
      <c r="AC6" s="1"/>
      <c r="AD6" s="1"/>
      <c r="AE6" s="41">
        <v>38000</v>
      </c>
      <c r="AF6" s="1"/>
      <c r="AG6" s="1"/>
      <c r="AH6" s="1"/>
      <c r="AI6" s="1"/>
      <c r="AJ6" s="1"/>
      <c r="AK6" s="1"/>
      <c r="AL6" s="1"/>
      <c r="AM6" s="1"/>
      <c r="AN6" s="9">
        <v>600</v>
      </c>
      <c r="AP6" s="41">
        <v>11700</v>
      </c>
      <c r="AQ6" s="1"/>
      <c r="AR6" s="1"/>
      <c r="AS6" s="1"/>
      <c r="AT6" s="41">
        <v>20000</v>
      </c>
      <c r="AU6" s="1"/>
      <c r="AV6" s="1"/>
      <c r="AW6" s="41">
        <v>1400</v>
      </c>
      <c r="AX6" s="1"/>
      <c r="AY6" s="1"/>
      <c r="AZ6" s="1"/>
      <c r="BA6" s="44">
        <f t="shared" si="0"/>
        <v>116600</v>
      </c>
      <c r="BB6" s="41">
        <v>18000</v>
      </c>
      <c r="BC6" s="1"/>
      <c r="BD6" s="1"/>
      <c r="BE6" s="1"/>
      <c r="BI6" s="1">
        <f t="shared" si="1"/>
        <v>308100</v>
      </c>
      <c r="BJ6" t="s">
        <v>51</v>
      </c>
    </row>
    <row r="7" spans="1:62" ht="12.75">
      <c r="A7" t="s">
        <v>52</v>
      </c>
      <c r="C7" s="9">
        <v>420</v>
      </c>
      <c r="G7" s="9">
        <v>300</v>
      </c>
      <c r="K7" s="9">
        <v>115</v>
      </c>
      <c r="R7" s="9">
        <v>50</v>
      </c>
      <c r="U7" s="9">
        <v>27</v>
      </c>
      <c r="W7" s="9">
        <v>470</v>
      </c>
      <c r="AE7" s="9">
        <v>521</v>
      </c>
      <c r="AN7" s="9">
        <v>15</v>
      </c>
      <c r="AP7" s="9">
        <v>321</v>
      </c>
      <c r="AT7" s="9">
        <v>20000</v>
      </c>
      <c r="AW7" s="9">
        <v>23</v>
      </c>
      <c r="BA7" s="44">
        <f t="shared" si="0"/>
        <v>21350</v>
      </c>
      <c r="BB7" s="9">
        <v>90</v>
      </c>
      <c r="BC7">
        <v>90</v>
      </c>
      <c r="BE7">
        <v>210</v>
      </c>
      <c r="BF7">
        <v>120</v>
      </c>
      <c r="BG7">
        <v>16</v>
      </c>
      <c r="BH7">
        <v>45</v>
      </c>
      <c r="BI7" s="1">
        <f t="shared" si="1"/>
        <v>44183</v>
      </c>
      <c r="BJ7" t="s">
        <v>197</v>
      </c>
    </row>
    <row r="8" spans="1:62" ht="12.75">
      <c r="A8" t="s">
        <v>54</v>
      </c>
      <c r="C8" s="9"/>
      <c r="G8" s="9"/>
      <c r="K8" s="9"/>
      <c r="R8" s="9"/>
      <c r="U8" s="9"/>
      <c r="W8" s="9"/>
      <c r="AE8" s="9"/>
      <c r="AN8" s="9"/>
      <c r="AP8" s="9"/>
      <c r="AT8" s="9"/>
      <c r="AW8" s="9"/>
      <c r="BA8" s="44"/>
      <c r="BB8" s="9"/>
      <c r="BI8" s="1"/>
      <c r="BJ8" t="s">
        <v>54</v>
      </c>
    </row>
    <row r="9" spans="1:62" ht="12.75">
      <c r="A9" t="s">
        <v>49</v>
      </c>
      <c r="B9">
        <v>1</v>
      </c>
      <c r="C9" s="41">
        <v>23870</v>
      </c>
      <c r="D9" s="1"/>
      <c r="E9" s="1"/>
      <c r="G9" s="41">
        <v>24450</v>
      </c>
      <c r="H9" s="1"/>
      <c r="I9" s="1"/>
      <c r="K9" s="41">
        <v>7100</v>
      </c>
      <c r="L9" s="1"/>
      <c r="M9" s="1"/>
      <c r="N9" s="1"/>
      <c r="O9" s="1"/>
      <c r="P9" s="1"/>
      <c r="R9" s="41">
        <v>1500</v>
      </c>
      <c r="S9" s="1"/>
      <c r="U9" s="41">
        <v>2500</v>
      </c>
      <c r="W9" s="41">
        <v>113100</v>
      </c>
      <c r="X9" s="1"/>
      <c r="Y9" s="1"/>
      <c r="Z9" s="1"/>
      <c r="AA9" s="1"/>
      <c r="AB9" s="1"/>
      <c r="AC9" s="1"/>
      <c r="AE9" s="41">
        <v>35200</v>
      </c>
      <c r="AF9" s="1"/>
      <c r="AG9" s="1"/>
      <c r="AH9" s="1"/>
      <c r="AI9" s="1"/>
      <c r="AJ9" s="1"/>
      <c r="AK9" s="1"/>
      <c r="AL9" s="1"/>
      <c r="AN9" s="9">
        <v>500</v>
      </c>
      <c r="AP9" s="41">
        <v>16300</v>
      </c>
      <c r="AQ9" s="1"/>
      <c r="AR9" s="1"/>
      <c r="AT9" s="41">
        <v>20000</v>
      </c>
      <c r="AU9" s="1"/>
      <c r="AW9" s="41">
        <v>1400</v>
      </c>
      <c r="AX9" s="1"/>
      <c r="AY9" s="1"/>
      <c r="BA9" s="44">
        <f t="shared" si="0"/>
        <v>186500</v>
      </c>
      <c r="BB9" s="9"/>
      <c r="BI9" s="1">
        <f t="shared" si="1"/>
        <v>432420</v>
      </c>
      <c r="BJ9" t="s">
        <v>49</v>
      </c>
    </row>
    <row r="10" spans="1:62" ht="12.75">
      <c r="A10" t="s">
        <v>50</v>
      </c>
      <c r="B10">
        <v>2</v>
      </c>
      <c r="C10" s="41">
        <v>33700</v>
      </c>
      <c r="D10" s="1"/>
      <c r="E10" s="1"/>
      <c r="G10" s="41">
        <v>25700</v>
      </c>
      <c r="H10" s="1"/>
      <c r="I10" s="1"/>
      <c r="K10" s="41">
        <v>6800</v>
      </c>
      <c r="L10" s="1"/>
      <c r="M10" s="1"/>
      <c r="N10" s="1"/>
      <c r="O10" s="1"/>
      <c r="P10" s="1"/>
      <c r="R10" s="41">
        <v>1700</v>
      </c>
      <c r="S10" s="1"/>
      <c r="U10" s="41">
        <v>2400</v>
      </c>
      <c r="W10" s="41">
        <v>85700</v>
      </c>
      <c r="X10" s="1"/>
      <c r="Y10" s="1"/>
      <c r="Z10" s="1"/>
      <c r="AA10" s="1"/>
      <c r="AB10" s="1"/>
      <c r="AC10" s="1"/>
      <c r="AE10" s="41">
        <v>37400</v>
      </c>
      <c r="AF10" s="1"/>
      <c r="AG10" s="1"/>
      <c r="AH10" s="1"/>
      <c r="AI10" s="1"/>
      <c r="AJ10" s="1"/>
      <c r="AK10" s="1"/>
      <c r="AL10" s="1"/>
      <c r="AN10" s="9">
        <v>500</v>
      </c>
      <c r="AP10" s="41">
        <v>15000</v>
      </c>
      <c r="AQ10" s="1"/>
      <c r="AR10" s="1"/>
      <c r="AT10" s="41">
        <v>20000</v>
      </c>
      <c r="AU10" s="1"/>
      <c r="AW10" s="41">
        <v>1400</v>
      </c>
      <c r="AX10" s="1"/>
      <c r="AY10" s="1"/>
      <c r="BA10" s="44">
        <f t="shared" si="0"/>
        <v>160000</v>
      </c>
      <c r="BB10" s="9"/>
      <c r="BI10" s="1">
        <f t="shared" si="1"/>
        <v>390300</v>
      </c>
      <c r="BJ10" t="s">
        <v>50</v>
      </c>
    </row>
    <row r="11" spans="1:62" ht="12.75">
      <c r="A11" t="s">
        <v>51</v>
      </c>
      <c r="B11">
        <v>3</v>
      </c>
      <c r="C11" s="41">
        <v>24700</v>
      </c>
      <c r="D11" s="1"/>
      <c r="E11" s="1"/>
      <c r="G11" s="41">
        <v>28700</v>
      </c>
      <c r="H11" s="1"/>
      <c r="I11" s="1"/>
      <c r="K11" s="41">
        <v>7100</v>
      </c>
      <c r="L11" s="1"/>
      <c r="M11" s="1"/>
      <c r="N11" s="1"/>
      <c r="O11" s="1"/>
      <c r="P11" s="1"/>
      <c r="R11" s="41">
        <v>2000</v>
      </c>
      <c r="S11" s="1"/>
      <c r="U11" s="41">
        <v>2400</v>
      </c>
      <c r="W11" s="41">
        <v>57500</v>
      </c>
      <c r="X11" s="1"/>
      <c r="Y11" s="1"/>
      <c r="Z11" s="1"/>
      <c r="AA11" s="1"/>
      <c r="AB11" s="1"/>
      <c r="AC11" s="1"/>
      <c r="AE11" s="41">
        <v>40000</v>
      </c>
      <c r="AF11" s="1"/>
      <c r="AG11" s="1"/>
      <c r="AH11" s="1"/>
      <c r="AI11" s="1"/>
      <c r="AJ11" s="1"/>
      <c r="AK11" s="1"/>
      <c r="AL11" s="1"/>
      <c r="AN11" s="9">
        <v>600</v>
      </c>
      <c r="AP11" s="41">
        <v>12800</v>
      </c>
      <c r="AQ11" s="1"/>
      <c r="AR11" s="1"/>
      <c r="AT11" s="41">
        <v>20000</v>
      </c>
      <c r="AU11" s="1"/>
      <c r="AW11" s="41">
        <v>1400</v>
      </c>
      <c r="AX11" s="1"/>
      <c r="AY11" s="1"/>
      <c r="BA11" s="44">
        <f t="shared" si="0"/>
        <v>132300</v>
      </c>
      <c r="BB11" s="9"/>
      <c r="BI11" s="1">
        <f t="shared" si="1"/>
        <v>329500</v>
      </c>
      <c r="BJ11" t="s">
        <v>51</v>
      </c>
    </row>
    <row r="12" spans="1:61" s="9" customFormat="1" ht="12.75">
      <c r="A12" s="9" t="s">
        <v>52</v>
      </c>
      <c r="C12" s="9">
        <v>450</v>
      </c>
      <c r="D12" s="9">
        <v>150</v>
      </c>
      <c r="E12" s="9">
        <v>420</v>
      </c>
      <c r="F12" s="9">
        <v>470</v>
      </c>
      <c r="G12" s="9">
        <v>300</v>
      </c>
      <c r="H12" s="9">
        <v>50</v>
      </c>
      <c r="I12" s="9">
        <v>55</v>
      </c>
      <c r="J12" s="9">
        <v>245</v>
      </c>
      <c r="K12" s="9">
        <v>115</v>
      </c>
      <c r="L12" s="9">
        <v>55</v>
      </c>
      <c r="M12" s="9">
        <v>10</v>
      </c>
      <c r="N12" s="9">
        <v>35</v>
      </c>
      <c r="O12" s="9">
        <v>14</v>
      </c>
      <c r="P12" s="9">
        <v>14</v>
      </c>
      <c r="Q12" s="9">
        <v>1</v>
      </c>
      <c r="R12" s="9">
        <v>50</v>
      </c>
      <c r="S12" s="9">
        <v>15</v>
      </c>
      <c r="T12" s="9">
        <v>35</v>
      </c>
      <c r="U12" s="9">
        <v>38</v>
      </c>
      <c r="V12" s="9">
        <v>10.5</v>
      </c>
      <c r="W12" s="9">
        <v>470</v>
      </c>
      <c r="X12" s="9">
        <v>255</v>
      </c>
      <c r="Y12" s="9">
        <v>300</v>
      </c>
      <c r="Z12" s="9">
        <v>220</v>
      </c>
      <c r="AA12" s="9">
        <v>270</v>
      </c>
      <c r="AB12" s="9">
        <v>270</v>
      </c>
      <c r="AC12" s="9">
        <v>470</v>
      </c>
      <c r="AD12" s="9">
        <v>470</v>
      </c>
      <c r="AE12" s="9">
        <v>532</v>
      </c>
      <c r="AF12" s="9">
        <v>3</v>
      </c>
      <c r="AG12" s="9">
        <v>1</v>
      </c>
      <c r="AH12" s="9">
        <v>27</v>
      </c>
      <c r="AI12" s="9">
        <v>60</v>
      </c>
      <c r="AJ12" s="9">
        <v>100</v>
      </c>
      <c r="AK12" s="9">
        <v>10</v>
      </c>
      <c r="AL12" s="9">
        <v>250</v>
      </c>
      <c r="AM12" s="9">
        <v>70</v>
      </c>
      <c r="AN12" s="9">
        <v>15</v>
      </c>
      <c r="AO12" s="9">
        <v>15</v>
      </c>
      <c r="AP12" s="9">
        <v>331</v>
      </c>
      <c r="AQ12" s="9">
        <v>275</v>
      </c>
      <c r="AR12" s="9">
        <v>22</v>
      </c>
      <c r="AS12" s="9">
        <v>24</v>
      </c>
      <c r="AT12" s="9">
        <v>150</v>
      </c>
      <c r="AU12" s="9">
        <v>100</v>
      </c>
      <c r="AV12" s="9">
        <v>30</v>
      </c>
      <c r="AW12" s="9">
        <v>23</v>
      </c>
      <c r="AX12" s="9">
        <v>15</v>
      </c>
      <c r="AY12" s="9">
        <v>15</v>
      </c>
      <c r="AZ12" s="9">
        <v>8</v>
      </c>
      <c r="BA12" s="43"/>
      <c r="BI12" s="1">
        <f t="shared" si="1"/>
        <v>7333.5</v>
      </c>
    </row>
    <row r="13" spans="1:61" ht="12.75">
      <c r="A13" t="s">
        <v>71</v>
      </c>
      <c r="C13" s="9"/>
      <c r="G13" s="9"/>
      <c r="K13" s="9"/>
      <c r="R13" s="9"/>
      <c r="U13" s="9"/>
      <c r="W13" s="9"/>
      <c r="AE13" s="9"/>
      <c r="AN13" s="9"/>
      <c r="AP13" s="9"/>
      <c r="AT13" s="9"/>
      <c r="AW13" s="9"/>
      <c r="BA13" s="43"/>
      <c r="BB13" s="9"/>
      <c r="BI13" s="1">
        <f t="shared" si="1"/>
        <v>0</v>
      </c>
    </row>
    <row r="14" spans="1:62" ht="12.75">
      <c r="A14" t="s">
        <v>49</v>
      </c>
      <c r="C14" s="41">
        <f>+C9-C4</f>
        <v>5270</v>
      </c>
      <c r="D14" s="1"/>
      <c r="E14" s="1"/>
      <c r="F14" s="1"/>
      <c r="G14" s="41">
        <f>+G9-G4</f>
        <v>1550</v>
      </c>
      <c r="H14" s="1"/>
      <c r="I14" s="1"/>
      <c r="J14" s="1"/>
      <c r="K14" s="41">
        <f>+K9-K4</f>
        <v>800</v>
      </c>
      <c r="L14" s="1"/>
      <c r="M14" s="1"/>
      <c r="N14" s="1"/>
      <c r="O14" s="1"/>
      <c r="P14" s="1"/>
      <c r="Q14" s="1"/>
      <c r="R14" s="41">
        <f>+R9-R4</f>
        <v>0</v>
      </c>
      <c r="S14" s="1"/>
      <c r="T14" s="1"/>
      <c r="U14" s="41">
        <f>+U9-U4</f>
        <v>500</v>
      </c>
      <c r="V14" s="1"/>
      <c r="W14" s="41">
        <f>+W9-W4</f>
        <v>28000</v>
      </c>
      <c r="X14" s="1"/>
      <c r="Y14" s="1"/>
      <c r="Z14" s="1"/>
      <c r="AA14" s="1"/>
      <c r="AB14" s="1"/>
      <c r="AC14" s="1"/>
      <c r="AD14" s="1"/>
      <c r="AE14" s="41">
        <f>+AE9-AE4</f>
        <v>4200</v>
      </c>
      <c r="AF14" s="1"/>
      <c r="AG14" s="1"/>
      <c r="AH14" s="1"/>
      <c r="AI14" s="1"/>
      <c r="AJ14" s="1"/>
      <c r="AK14" s="1"/>
      <c r="AL14" s="1"/>
      <c r="AM14" s="1"/>
      <c r="AN14" s="41">
        <f>+AN9-AN4</f>
        <v>0</v>
      </c>
      <c r="AO14" s="1"/>
      <c r="AP14" s="41">
        <f>+AP9-AP4</f>
        <v>1000</v>
      </c>
      <c r="AQ14" s="1"/>
      <c r="AR14" s="1"/>
      <c r="AS14" s="1"/>
      <c r="AT14" s="41">
        <f aca="true" t="shared" si="2" ref="AT14:AW17">+AT9-AT4</f>
        <v>0</v>
      </c>
      <c r="AU14" s="1"/>
      <c r="AV14" s="1"/>
      <c r="AW14" s="41">
        <f t="shared" si="2"/>
        <v>0</v>
      </c>
      <c r="AX14" s="1"/>
      <c r="AY14" s="1"/>
      <c r="AZ14" s="1"/>
      <c r="BA14" s="44">
        <f aca="true" t="shared" si="3" ref="BA14:BA19">+W14+AE14+AN14+AP14+AT14+AW14</f>
        <v>33200</v>
      </c>
      <c r="BB14" s="9"/>
      <c r="BI14" s="1">
        <f t="shared" si="1"/>
        <v>74520</v>
      </c>
      <c r="BJ14" s="1">
        <f>+BI4-BI9</f>
        <v>23780</v>
      </c>
    </row>
    <row r="15" spans="1:62" ht="12.75">
      <c r="A15" t="s">
        <v>50</v>
      </c>
      <c r="C15" s="41">
        <f>+C10-C5</f>
        <v>5500</v>
      </c>
      <c r="D15" s="1"/>
      <c r="E15" s="1"/>
      <c r="F15" s="1"/>
      <c r="G15" s="41">
        <f>+G10-G5</f>
        <v>1700</v>
      </c>
      <c r="H15" s="1"/>
      <c r="I15" s="1"/>
      <c r="J15" s="1"/>
      <c r="K15" s="41">
        <f>+K10-K5</f>
        <v>700</v>
      </c>
      <c r="L15" s="1"/>
      <c r="M15" s="1"/>
      <c r="N15" s="1"/>
      <c r="O15" s="1"/>
      <c r="P15" s="1"/>
      <c r="Q15" s="1"/>
      <c r="R15" s="41">
        <f>+R10-R5</f>
        <v>0</v>
      </c>
      <c r="S15" s="1"/>
      <c r="T15" s="1"/>
      <c r="U15" s="41">
        <f>+U10-U5</f>
        <v>600</v>
      </c>
      <c r="V15" s="1"/>
      <c r="W15" s="41">
        <f>+W10-W5</f>
        <v>19800</v>
      </c>
      <c r="X15" s="1"/>
      <c r="Y15" s="1"/>
      <c r="Z15" s="1"/>
      <c r="AA15" s="1"/>
      <c r="AB15" s="1"/>
      <c r="AC15" s="1"/>
      <c r="AD15" s="1"/>
      <c r="AE15" s="41">
        <f>+AE10-AE5</f>
        <v>3600</v>
      </c>
      <c r="AF15" s="1"/>
      <c r="AG15" s="1"/>
      <c r="AH15" s="1"/>
      <c r="AI15" s="1"/>
      <c r="AJ15" s="1"/>
      <c r="AK15" s="1"/>
      <c r="AL15" s="1"/>
      <c r="AM15" s="1"/>
      <c r="AN15" s="41">
        <f>+AN10-AN5</f>
        <v>0</v>
      </c>
      <c r="AO15" s="1"/>
      <c r="AP15" s="41">
        <f>+AP10-AP5</f>
        <v>1000</v>
      </c>
      <c r="AQ15" s="1"/>
      <c r="AR15" s="1"/>
      <c r="AS15" s="1"/>
      <c r="AT15" s="41">
        <f t="shared" si="2"/>
        <v>0</v>
      </c>
      <c r="AU15" s="1"/>
      <c r="AV15" s="1"/>
      <c r="AW15" s="41">
        <f t="shared" si="2"/>
        <v>0</v>
      </c>
      <c r="AX15" s="1"/>
      <c r="AY15" s="1"/>
      <c r="AZ15" s="1"/>
      <c r="BA15" s="44">
        <f t="shared" si="3"/>
        <v>24400</v>
      </c>
      <c r="BB15" s="9"/>
      <c r="BI15" s="1">
        <f t="shared" si="1"/>
        <v>57300</v>
      </c>
      <c r="BJ15" s="1">
        <f>+BI5-BI10</f>
        <v>-39300</v>
      </c>
    </row>
    <row r="16" spans="1:62" ht="12.75">
      <c r="A16" t="s">
        <v>51</v>
      </c>
      <c r="C16" s="41">
        <f>+C11-C6</f>
        <v>4300</v>
      </c>
      <c r="D16" s="1"/>
      <c r="E16" s="1"/>
      <c r="F16" s="1"/>
      <c r="G16" s="41">
        <f>+G11-G6</f>
        <v>2200</v>
      </c>
      <c r="H16" s="1"/>
      <c r="I16" s="1"/>
      <c r="J16" s="1"/>
      <c r="K16" s="41">
        <f>+K11-K6</f>
        <v>800</v>
      </c>
      <c r="L16" s="1"/>
      <c r="M16" s="1"/>
      <c r="N16" s="1"/>
      <c r="O16" s="1"/>
      <c r="P16" s="1"/>
      <c r="Q16" s="1"/>
      <c r="R16" s="41">
        <f>+R11-R6</f>
        <v>0</v>
      </c>
      <c r="S16" s="1"/>
      <c r="T16" s="1"/>
      <c r="U16" s="41">
        <f>+U11-U6</f>
        <v>700</v>
      </c>
      <c r="V16" s="1"/>
      <c r="W16" s="41">
        <f>+W11-W6</f>
        <v>12600</v>
      </c>
      <c r="X16" s="1"/>
      <c r="Y16" s="1"/>
      <c r="Z16" s="1"/>
      <c r="AA16" s="1"/>
      <c r="AB16" s="1"/>
      <c r="AC16" s="1"/>
      <c r="AD16" s="1"/>
      <c r="AE16" s="41">
        <f>+AE11-AE6</f>
        <v>2000</v>
      </c>
      <c r="AF16" s="1"/>
      <c r="AG16" s="1"/>
      <c r="AH16" s="1"/>
      <c r="AI16" s="1"/>
      <c r="AJ16" s="1"/>
      <c r="AK16" s="1"/>
      <c r="AL16" s="1"/>
      <c r="AM16" s="1"/>
      <c r="AN16" s="41">
        <f>+AN11-AN6</f>
        <v>0</v>
      </c>
      <c r="AO16" s="1"/>
      <c r="AP16" s="41">
        <f>+AP11-AP6</f>
        <v>1100</v>
      </c>
      <c r="AQ16" s="1"/>
      <c r="AR16" s="1"/>
      <c r="AS16" s="1"/>
      <c r="AT16" s="41">
        <f t="shared" si="2"/>
        <v>0</v>
      </c>
      <c r="AU16" s="1"/>
      <c r="AV16" s="1"/>
      <c r="AW16" s="41">
        <f t="shared" si="2"/>
        <v>0</v>
      </c>
      <c r="AX16" s="1"/>
      <c r="AY16" s="1"/>
      <c r="AZ16" s="1"/>
      <c r="BA16" s="44">
        <f t="shared" si="3"/>
        <v>15700</v>
      </c>
      <c r="BB16" s="9"/>
      <c r="BI16" s="1">
        <f t="shared" si="1"/>
        <v>39400</v>
      </c>
      <c r="BJ16" s="1">
        <f>+BI6-BI11</f>
        <v>-21400</v>
      </c>
    </row>
    <row r="17" spans="1:61" ht="12.75">
      <c r="A17" t="s">
        <v>52</v>
      </c>
      <c r="C17" s="41">
        <f>+C12-C7</f>
        <v>30</v>
      </c>
      <c r="D17" s="1"/>
      <c r="E17" s="1"/>
      <c r="F17" s="1"/>
      <c r="G17" s="41">
        <f>+G12-G7</f>
        <v>0</v>
      </c>
      <c r="H17" s="1"/>
      <c r="I17" s="1"/>
      <c r="J17" s="1"/>
      <c r="K17" s="41">
        <f>+K12-K7</f>
        <v>0</v>
      </c>
      <c r="L17" s="1"/>
      <c r="M17" s="1"/>
      <c r="N17" s="1"/>
      <c r="O17" s="1"/>
      <c r="P17" s="1"/>
      <c r="Q17" s="1"/>
      <c r="R17" s="41">
        <f>+R12-R7</f>
        <v>0</v>
      </c>
      <c r="S17" s="1"/>
      <c r="T17" s="1"/>
      <c r="U17" s="41">
        <f>+U12-U7</f>
        <v>11</v>
      </c>
      <c r="V17" s="1"/>
      <c r="W17" s="41">
        <f>+W12-W7</f>
        <v>0</v>
      </c>
      <c r="X17" s="1"/>
      <c r="Y17" s="1"/>
      <c r="Z17" s="1"/>
      <c r="AA17" s="1"/>
      <c r="AB17" s="1"/>
      <c r="AC17" s="1"/>
      <c r="AD17" s="1"/>
      <c r="AE17" s="41">
        <f>+AE12-AE7</f>
        <v>11</v>
      </c>
      <c r="AF17" s="1"/>
      <c r="AG17" s="1"/>
      <c r="AH17" s="1"/>
      <c r="AI17" s="1"/>
      <c r="AJ17" s="1"/>
      <c r="AK17" s="1"/>
      <c r="AL17" s="1"/>
      <c r="AM17" s="1"/>
      <c r="AN17" s="41">
        <f>+AN12-AN7</f>
        <v>0</v>
      </c>
      <c r="AO17" s="1"/>
      <c r="AP17" s="41">
        <f>+AP12-AP7</f>
        <v>10</v>
      </c>
      <c r="AQ17" s="1"/>
      <c r="AR17" s="1"/>
      <c r="AS17" s="1"/>
      <c r="AT17" s="41">
        <f t="shared" si="2"/>
        <v>-19850</v>
      </c>
      <c r="AU17" s="1"/>
      <c r="AV17" s="1"/>
      <c r="AW17" s="41">
        <f t="shared" si="2"/>
        <v>0</v>
      </c>
      <c r="AX17" s="1"/>
      <c r="AY17" s="1"/>
      <c r="AZ17" s="1"/>
      <c r="BA17" s="44">
        <f t="shared" si="3"/>
        <v>-19829</v>
      </c>
      <c r="BB17" s="9"/>
      <c r="BI17" s="1">
        <f t="shared" si="1"/>
        <v>-39617</v>
      </c>
    </row>
    <row r="18" spans="3:54" ht="12.75">
      <c r="C18" s="9"/>
      <c r="G18" s="9"/>
      <c r="K18" s="9"/>
      <c r="R18" s="9"/>
      <c r="U18" s="9"/>
      <c r="W18" s="9"/>
      <c r="AE18" s="9"/>
      <c r="AN18" s="9"/>
      <c r="AP18" s="9"/>
      <c r="AT18" s="9"/>
      <c r="AW18" s="9"/>
      <c r="BA18" s="44"/>
      <c r="BB18" s="9"/>
    </row>
    <row r="19" spans="1:54" ht="12.75">
      <c r="A19" t="s">
        <v>218</v>
      </c>
      <c r="C19" s="41">
        <f>+C9/1.983/C12</f>
        <v>26.74959376926094</v>
      </c>
      <c r="D19" s="1"/>
      <c r="E19" s="1"/>
      <c r="F19" s="1"/>
      <c r="G19" s="41">
        <f>+G9/1.983/G12</f>
        <v>41.0993444276349</v>
      </c>
      <c r="H19" s="1"/>
      <c r="I19" s="1"/>
      <c r="J19" s="1"/>
      <c r="K19" s="41">
        <f>+K9/1.983/K12</f>
        <v>31.134205968120327</v>
      </c>
      <c r="L19" s="1"/>
      <c r="M19" s="1"/>
      <c r="N19" s="1"/>
      <c r="O19" s="1"/>
      <c r="P19" s="1"/>
      <c r="Q19" s="1"/>
      <c r="R19" s="41">
        <f>+R9/1.983/R12</f>
        <v>15.1285930408472</v>
      </c>
      <c r="S19" s="1"/>
      <c r="T19" s="1"/>
      <c r="U19" s="41">
        <f>+U9/1.983/U12</f>
        <v>33.17673912466491</v>
      </c>
      <c r="W19" s="41">
        <f>+W9/1.983/W12</f>
        <v>121.3506292850935</v>
      </c>
      <c r="X19" s="1"/>
      <c r="Y19" s="1"/>
      <c r="Z19" s="1"/>
      <c r="AA19" s="1"/>
      <c r="AB19" s="1"/>
      <c r="AC19" s="1"/>
      <c r="AD19" s="1"/>
      <c r="AE19" s="41">
        <f>+AE9/1.983/AE12</f>
        <v>33.36632049109157</v>
      </c>
      <c r="AF19" s="1"/>
      <c r="AG19" s="1"/>
      <c r="AH19" s="1"/>
      <c r="AI19" s="1"/>
      <c r="AJ19" s="1"/>
      <c r="AK19" s="1"/>
      <c r="AL19" s="1"/>
      <c r="AM19" s="1"/>
      <c r="AN19" s="41">
        <f>+AN9/1.983/AN12</f>
        <v>16.809547823163555</v>
      </c>
      <c r="AO19" s="1"/>
      <c r="AP19" s="41">
        <f>+AP9/1.983/AP12</f>
        <v>24.83344074177335</v>
      </c>
      <c r="AQ19" s="1"/>
      <c r="AR19" s="1"/>
      <c r="AS19" s="1"/>
      <c r="AT19" s="41">
        <f>+AT9/1.983/AT12</f>
        <v>67.23819129265422</v>
      </c>
      <c r="AU19" s="1"/>
      <c r="AV19" s="1"/>
      <c r="AW19" s="41">
        <f>+AW9/1.983/AW12</f>
        <v>30.695696024907367</v>
      </c>
      <c r="AX19" s="1"/>
      <c r="AY19" s="1"/>
      <c r="AZ19" s="1"/>
      <c r="BA19" s="44">
        <f t="shared" si="3"/>
        <v>294.29382565868355</v>
      </c>
      <c r="BB19" s="9"/>
    </row>
    <row r="20" spans="2:61" ht="12.75">
      <c r="B20">
        <v>1</v>
      </c>
      <c r="C20" s="9">
        <f>+B20+1</f>
        <v>2</v>
      </c>
      <c r="D20">
        <f aca="true" t="shared" si="4" ref="D20:BI20">+C20+1</f>
        <v>3</v>
      </c>
      <c r="E20">
        <f t="shared" si="4"/>
        <v>4</v>
      </c>
      <c r="F20">
        <f t="shared" si="4"/>
        <v>5</v>
      </c>
      <c r="G20" s="9">
        <f t="shared" si="4"/>
        <v>6</v>
      </c>
      <c r="H20">
        <f t="shared" si="4"/>
        <v>7</v>
      </c>
      <c r="I20">
        <f t="shared" si="4"/>
        <v>8</v>
      </c>
      <c r="J20">
        <f t="shared" si="4"/>
        <v>9</v>
      </c>
      <c r="K20" s="9">
        <f t="shared" si="4"/>
        <v>10</v>
      </c>
      <c r="L20">
        <f t="shared" si="4"/>
        <v>11</v>
      </c>
      <c r="M20">
        <f t="shared" si="4"/>
        <v>12</v>
      </c>
      <c r="N20">
        <f t="shared" si="4"/>
        <v>13</v>
      </c>
      <c r="O20">
        <f t="shared" si="4"/>
        <v>14</v>
      </c>
      <c r="P20">
        <f t="shared" si="4"/>
        <v>15</v>
      </c>
      <c r="Q20">
        <f t="shared" si="4"/>
        <v>16</v>
      </c>
      <c r="R20" s="9">
        <f t="shared" si="4"/>
        <v>17</v>
      </c>
      <c r="S20">
        <f t="shared" si="4"/>
        <v>18</v>
      </c>
      <c r="T20">
        <f t="shared" si="4"/>
        <v>19</v>
      </c>
      <c r="U20" s="9">
        <f t="shared" si="4"/>
        <v>20</v>
      </c>
      <c r="V20">
        <f t="shared" si="4"/>
        <v>21</v>
      </c>
      <c r="W20" s="9">
        <f t="shared" si="4"/>
        <v>22</v>
      </c>
      <c r="X20">
        <f t="shared" si="4"/>
        <v>23</v>
      </c>
      <c r="Y20">
        <f t="shared" si="4"/>
        <v>24</v>
      </c>
      <c r="Z20">
        <f t="shared" si="4"/>
        <v>25</v>
      </c>
      <c r="AA20">
        <f t="shared" si="4"/>
        <v>26</v>
      </c>
      <c r="AB20">
        <f t="shared" si="4"/>
        <v>27</v>
      </c>
      <c r="AC20">
        <f t="shared" si="4"/>
        <v>28</v>
      </c>
      <c r="AD20">
        <f t="shared" si="4"/>
        <v>29</v>
      </c>
      <c r="AE20" s="9">
        <f t="shared" si="4"/>
        <v>30</v>
      </c>
      <c r="AF20">
        <f t="shared" si="4"/>
        <v>31</v>
      </c>
      <c r="AG20">
        <f t="shared" si="4"/>
        <v>32</v>
      </c>
      <c r="AH20">
        <f t="shared" si="4"/>
        <v>33</v>
      </c>
      <c r="AI20">
        <f t="shared" si="4"/>
        <v>34</v>
      </c>
      <c r="AJ20">
        <f t="shared" si="4"/>
        <v>35</v>
      </c>
      <c r="AK20">
        <f t="shared" si="4"/>
        <v>36</v>
      </c>
      <c r="AL20">
        <f t="shared" si="4"/>
        <v>37</v>
      </c>
      <c r="AM20">
        <f t="shared" si="4"/>
        <v>38</v>
      </c>
      <c r="AN20" s="9">
        <f t="shared" si="4"/>
        <v>39</v>
      </c>
      <c r="AO20">
        <f t="shared" si="4"/>
        <v>40</v>
      </c>
      <c r="AP20" s="9">
        <f t="shared" si="4"/>
        <v>41</v>
      </c>
      <c r="AQ20">
        <f t="shared" si="4"/>
        <v>42</v>
      </c>
      <c r="AR20">
        <f t="shared" si="4"/>
        <v>43</v>
      </c>
      <c r="AS20">
        <f t="shared" si="4"/>
        <v>44</v>
      </c>
      <c r="AT20" s="9">
        <f t="shared" si="4"/>
        <v>45</v>
      </c>
      <c r="AU20">
        <f t="shared" si="4"/>
        <v>46</v>
      </c>
      <c r="AV20">
        <f t="shared" si="4"/>
        <v>47</v>
      </c>
      <c r="AW20" s="9">
        <f t="shared" si="4"/>
        <v>48</v>
      </c>
      <c r="AX20">
        <f t="shared" si="4"/>
        <v>49</v>
      </c>
      <c r="AY20">
        <f t="shared" si="4"/>
        <v>50</v>
      </c>
      <c r="AZ20">
        <f t="shared" si="4"/>
        <v>51</v>
      </c>
      <c r="BA20" s="43">
        <f t="shared" si="4"/>
        <v>52</v>
      </c>
      <c r="BB20" s="9">
        <f t="shared" si="4"/>
        <v>53</v>
      </c>
      <c r="BC20">
        <f t="shared" si="4"/>
        <v>54</v>
      </c>
      <c r="BE20">
        <f>+BC20+1</f>
        <v>55</v>
      </c>
      <c r="BF20">
        <f t="shared" si="4"/>
        <v>56</v>
      </c>
      <c r="BG20">
        <f t="shared" si="4"/>
        <v>57</v>
      </c>
      <c r="BH20">
        <f t="shared" si="4"/>
        <v>58</v>
      </c>
      <c r="BI20">
        <f t="shared" si="4"/>
        <v>59</v>
      </c>
    </row>
    <row r="21" spans="4:58" ht="102">
      <c r="D21" s="19" t="s">
        <v>214</v>
      </c>
      <c r="H21" s="19" t="s">
        <v>213</v>
      </c>
      <c r="I21" s="19" t="s">
        <v>212</v>
      </c>
      <c r="J21" s="19" t="s">
        <v>211</v>
      </c>
      <c r="L21" s="19" t="s">
        <v>209</v>
      </c>
      <c r="M21" s="19" t="s">
        <v>210</v>
      </c>
      <c r="O21" s="19" t="s">
        <v>208</v>
      </c>
      <c r="P21" s="19" t="s">
        <v>217</v>
      </c>
      <c r="S21" s="19" t="s">
        <v>216</v>
      </c>
      <c r="T21" s="19" t="s">
        <v>215</v>
      </c>
      <c r="X21" s="19" t="s">
        <v>219</v>
      </c>
      <c r="Y21" s="19" t="s">
        <v>220</v>
      </c>
      <c r="Z21" s="19" t="s">
        <v>224</v>
      </c>
      <c r="AA21" s="19" t="s">
        <v>230</v>
      </c>
      <c r="AC21" s="19" t="s">
        <v>231</v>
      </c>
      <c r="AD21" s="19" t="s">
        <v>233</v>
      </c>
      <c r="AI21" s="2" t="s">
        <v>221</v>
      </c>
      <c r="AJ21" s="2" t="s">
        <v>222</v>
      </c>
      <c r="AK21" s="2" t="s">
        <v>223</v>
      </c>
      <c r="AL21" s="2" t="s">
        <v>225</v>
      </c>
      <c r="AM21" s="2" t="s">
        <v>226</v>
      </c>
      <c r="AO21" s="2" t="s">
        <v>229</v>
      </c>
      <c r="AQ21" s="2" t="s">
        <v>227</v>
      </c>
      <c r="AS21" s="2" t="s">
        <v>232</v>
      </c>
      <c r="AU21" s="2" t="s">
        <v>234</v>
      </c>
      <c r="AV21" s="2" t="s">
        <v>228</v>
      </c>
      <c r="BC21" s="19" t="s">
        <v>253</v>
      </c>
      <c r="BD21" s="19"/>
      <c r="BF21" s="38" t="s">
        <v>255</v>
      </c>
    </row>
    <row r="22" spans="4:58" ht="12.75">
      <c r="D22" s="26">
        <v>510570</v>
      </c>
      <c r="H22" s="28">
        <v>513100</v>
      </c>
      <c r="I22" s="28">
        <v>513200</v>
      </c>
      <c r="J22" s="28">
        <v>514000</v>
      </c>
      <c r="L22" s="28">
        <v>516750</v>
      </c>
      <c r="M22" s="28">
        <v>516710</v>
      </c>
      <c r="O22" s="28">
        <v>516910</v>
      </c>
      <c r="P22" s="26">
        <v>516200</v>
      </c>
      <c r="S22" s="28">
        <v>517950</v>
      </c>
      <c r="T22" s="28">
        <v>519350</v>
      </c>
      <c r="X22" s="30" t="s">
        <v>235</v>
      </c>
      <c r="Y22" s="30" t="s">
        <v>236</v>
      </c>
      <c r="Z22" s="30" t="s">
        <v>240</v>
      </c>
      <c r="AA22" s="30" t="s">
        <v>246</v>
      </c>
      <c r="AC22" s="30" t="s">
        <v>247</v>
      </c>
      <c r="AD22" s="30" t="s">
        <v>249</v>
      </c>
      <c r="AI22" s="33" t="s">
        <v>237</v>
      </c>
      <c r="AJ22" s="33" t="s">
        <v>238</v>
      </c>
      <c r="AK22" s="33" t="s">
        <v>239</v>
      </c>
      <c r="AL22" s="33" t="s">
        <v>241</v>
      </c>
      <c r="AM22" s="33" t="s">
        <v>242</v>
      </c>
      <c r="AO22" s="33" t="s">
        <v>245</v>
      </c>
      <c r="AQ22" s="34" t="s">
        <v>243</v>
      </c>
      <c r="AS22" s="33" t="s">
        <v>248</v>
      </c>
      <c r="AU22" s="33" t="s">
        <v>250</v>
      </c>
      <c r="AV22" s="33" t="s">
        <v>244</v>
      </c>
      <c r="BC22" s="36" t="s">
        <v>254</v>
      </c>
      <c r="BD22" s="36"/>
      <c r="BF22" s="39">
        <v>500000</v>
      </c>
    </row>
    <row r="23" spans="1:58" ht="12.75">
      <c r="A23" s="11">
        <v>1992</v>
      </c>
      <c r="D23" s="27">
        <v>0</v>
      </c>
      <c r="H23" s="27">
        <v>3531.04</v>
      </c>
      <c r="I23" s="27">
        <v>3913.72</v>
      </c>
      <c r="J23" s="27">
        <v>14508.8</v>
      </c>
      <c r="L23" s="27">
        <v>0</v>
      </c>
      <c r="M23" s="27">
        <v>813.86</v>
      </c>
      <c r="O23" s="27">
        <v>485.98</v>
      </c>
      <c r="P23" s="27">
        <v>391.49</v>
      </c>
      <c r="S23" s="27">
        <v>1292.2</v>
      </c>
      <c r="T23" s="27">
        <v>2059.01</v>
      </c>
      <c r="W23" s="14">
        <f>SUM(X23:AD23)</f>
        <v>36825.270000000004</v>
      </c>
      <c r="X23" s="29">
        <v>11890.09</v>
      </c>
      <c r="Y23" s="29">
        <v>12614.18</v>
      </c>
      <c r="Z23" s="29">
        <v>0</v>
      </c>
      <c r="AA23" s="29">
        <v>0</v>
      </c>
      <c r="AC23" s="29">
        <v>12321</v>
      </c>
      <c r="AD23" s="29">
        <v>0</v>
      </c>
      <c r="AE23" s="14">
        <f>SUM(AF23:AM23)</f>
        <v>6359.32</v>
      </c>
      <c r="AI23" s="14">
        <v>1488.91</v>
      </c>
      <c r="AJ23" s="14">
        <v>2973.41</v>
      </c>
      <c r="AK23" s="14">
        <v>306.71</v>
      </c>
      <c r="AL23" s="14">
        <v>0</v>
      </c>
      <c r="AM23" s="14">
        <v>1590.29</v>
      </c>
      <c r="AO23" s="14">
        <v>0</v>
      </c>
      <c r="AP23" s="14">
        <f>+SUM(AQ23:AS23)</f>
        <v>5685.95</v>
      </c>
      <c r="AQ23" s="14">
        <v>4147.87</v>
      </c>
      <c r="AS23" s="14">
        <v>1538.08</v>
      </c>
      <c r="AT23" s="14">
        <f>SUM(AU23:AV23)</f>
        <v>7031.09000000001</v>
      </c>
      <c r="AU23" s="14">
        <v>7031.09000000001</v>
      </c>
      <c r="AV23" s="14">
        <v>0</v>
      </c>
      <c r="BC23" s="29">
        <v>8576.73999999999</v>
      </c>
      <c r="BD23" s="29"/>
      <c r="BE23" s="35">
        <v>0</v>
      </c>
      <c r="BF23" s="37">
        <v>470.05</v>
      </c>
    </row>
    <row r="24" spans="1:58" ht="12.75">
      <c r="A24" s="12">
        <v>1993</v>
      </c>
      <c r="D24" s="27">
        <v>0</v>
      </c>
      <c r="H24" s="27">
        <v>2239.31</v>
      </c>
      <c r="I24" s="27">
        <v>3168.4</v>
      </c>
      <c r="J24" s="27">
        <v>15481.43</v>
      </c>
      <c r="L24" s="27">
        <v>0</v>
      </c>
      <c r="M24" s="27">
        <v>1109.7</v>
      </c>
      <c r="O24" s="27">
        <v>991.4700000000008</v>
      </c>
      <c r="P24" s="27">
        <v>517.4</v>
      </c>
      <c r="S24" s="27">
        <v>945.1899999999994</v>
      </c>
      <c r="T24" s="27">
        <v>2527.11</v>
      </c>
      <c r="W24" s="14">
        <f aca="true" t="shared" si="5" ref="W24:W40">SUM(X24:AD24)</f>
        <v>60990.45999999999</v>
      </c>
      <c r="X24" s="29">
        <v>14924.58</v>
      </c>
      <c r="Y24" s="29">
        <v>20376.37</v>
      </c>
      <c r="Z24" s="29">
        <v>0</v>
      </c>
      <c r="AA24" s="29">
        <v>0</v>
      </c>
      <c r="AC24" s="29">
        <v>25689.51</v>
      </c>
      <c r="AD24" s="29">
        <v>0</v>
      </c>
      <c r="AE24" s="14">
        <f aca="true" t="shared" si="6" ref="AE24:AE40">SUM(AF24:AM24)</f>
        <v>6384.039999999999</v>
      </c>
      <c r="AI24" s="14">
        <v>1368.06</v>
      </c>
      <c r="AJ24" s="14">
        <v>3186.84</v>
      </c>
      <c r="AK24" s="14">
        <v>239.54</v>
      </c>
      <c r="AL24" s="14">
        <v>0</v>
      </c>
      <c r="AM24" s="14">
        <v>1589.6</v>
      </c>
      <c r="AO24" s="14">
        <v>0</v>
      </c>
      <c r="AP24" s="14">
        <f aca="true" t="shared" si="7" ref="AP24:AP40">+SUM(AQ24:AS24)</f>
        <v>8959.529999999992</v>
      </c>
      <c r="AQ24" s="14">
        <v>7905.919999999992</v>
      </c>
      <c r="AS24" s="14">
        <v>1053.61</v>
      </c>
      <c r="AT24" s="14">
        <f aca="true" t="shared" si="8" ref="AT24:AT40">SUM(AU24:AV24)</f>
        <v>6834.88</v>
      </c>
      <c r="AU24" s="14">
        <v>6834.88</v>
      </c>
      <c r="AV24" s="14">
        <v>0</v>
      </c>
      <c r="BC24" s="29">
        <v>7338.69</v>
      </c>
      <c r="BD24" s="29"/>
      <c r="BE24" s="35">
        <v>2951.084215834592</v>
      </c>
      <c r="BF24" s="37">
        <v>170.15</v>
      </c>
    </row>
    <row r="25" spans="1:58" ht="12.75">
      <c r="A25" s="11">
        <v>1994</v>
      </c>
      <c r="D25" s="27">
        <v>11913.3</v>
      </c>
      <c r="H25" s="27">
        <v>2464.69</v>
      </c>
      <c r="I25" s="27">
        <v>3448.29</v>
      </c>
      <c r="J25" s="27">
        <v>13722</v>
      </c>
      <c r="L25" s="27">
        <v>1600.08</v>
      </c>
      <c r="M25" s="27">
        <v>829.44</v>
      </c>
      <c r="O25" s="27">
        <v>349.83</v>
      </c>
      <c r="P25" s="27">
        <v>0</v>
      </c>
      <c r="S25" s="27">
        <v>1574.2</v>
      </c>
      <c r="T25" s="27">
        <v>3138.66</v>
      </c>
      <c r="W25" s="14">
        <f t="shared" si="5"/>
        <v>87135.72999999998</v>
      </c>
      <c r="X25" s="29">
        <v>14156.65</v>
      </c>
      <c r="Y25" s="29">
        <v>15732.81</v>
      </c>
      <c r="Z25" s="29">
        <v>13752.8</v>
      </c>
      <c r="AA25" s="29">
        <v>14120.58</v>
      </c>
      <c r="AC25" s="29">
        <v>18371.96</v>
      </c>
      <c r="AD25" s="29">
        <v>11000.93</v>
      </c>
      <c r="AE25" s="14">
        <f t="shared" si="6"/>
        <v>13253.9</v>
      </c>
      <c r="AI25" s="14">
        <v>1349.46</v>
      </c>
      <c r="AJ25" s="14">
        <v>3633.61</v>
      </c>
      <c r="AK25" s="14">
        <v>486.7599999999995</v>
      </c>
      <c r="AL25" s="14">
        <v>5989.54</v>
      </c>
      <c r="AM25" s="14">
        <v>1794.53</v>
      </c>
      <c r="AO25" s="14">
        <v>1353.88</v>
      </c>
      <c r="AP25" s="14">
        <f t="shared" si="7"/>
        <v>5069.290000000005</v>
      </c>
      <c r="AQ25" s="14">
        <v>3366.150000000005</v>
      </c>
      <c r="AS25" s="14">
        <v>1703.14</v>
      </c>
      <c r="AT25" s="14">
        <f t="shared" si="8"/>
        <v>10252.44</v>
      </c>
      <c r="AU25" s="14">
        <v>8618.61</v>
      </c>
      <c r="AV25" s="14">
        <v>1633.83</v>
      </c>
      <c r="BC25" s="29">
        <v>8279.46</v>
      </c>
      <c r="BD25" s="29"/>
      <c r="BE25" s="35">
        <v>19932.929904185577</v>
      </c>
      <c r="BF25" s="37">
        <v>114.36</v>
      </c>
    </row>
    <row r="26" spans="1:58" ht="12.75">
      <c r="A26" s="13">
        <v>1995</v>
      </c>
      <c r="D26" s="27">
        <v>10441.51</v>
      </c>
      <c r="H26" s="27">
        <v>2814.54</v>
      </c>
      <c r="I26" s="27">
        <v>3846.26</v>
      </c>
      <c r="J26" s="27">
        <v>16338.7</v>
      </c>
      <c r="L26" s="27">
        <v>1917.41</v>
      </c>
      <c r="M26" s="27">
        <v>914.9999999999992</v>
      </c>
      <c r="O26" s="27">
        <v>721.47</v>
      </c>
      <c r="P26" s="27">
        <v>0</v>
      </c>
      <c r="S26" s="27">
        <v>0</v>
      </c>
      <c r="T26" s="27">
        <v>3165.07</v>
      </c>
      <c r="W26" s="14">
        <f t="shared" si="5"/>
        <v>73428.31</v>
      </c>
      <c r="X26" s="29">
        <v>12637.49</v>
      </c>
      <c r="Y26" s="29">
        <v>15126.31</v>
      </c>
      <c r="Z26" s="29">
        <v>11382</v>
      </c>
      <c r="AA26" s="29">
        <v>7503.04</v>
      </c>
      <c r="AC26" s="29">
        <v>17050.4</v>
      </c>
      <c r="AD26" s="29">
        <v>9729.069999999992</v>
      </c>
      <c r="AE26" s="14">
        <f t="shared" si="6"/>
        <v>16487.989999999998</v>
      </c>
      <c r="AI26" s="14">
        <v>1472.24</v>
      </c>
      <c r="AJ26" s="14">
        <v>3701.79</v>
      </c>
      <c r="AK26" s="14">
        <v>516.23</v>
      </c>
      <c r="AL26" s="14">
        <v>8868.13</v>
      </c>
      <c r="AM26" s="14">
        <v>1929.6</v>
      </c>
      <c r="AO26" s="14">
        <v>966.3800000000006</v>
      </c>
      <c r="AP26" s="14">
        <f t="shared" si="7"/>
        <v>10496.73999999998</v>
      </c>
      <c r="AQ26" s="14">
        <v>8874.52999999998</v>
      </c>
      <c r="AS26" s="14">
        <v>1622.21</v>
      </c>
      <c r="AT26" s="14">
        <f t="shared" si="8"/>
        <v>8909.810000000005</v>
      </c>
      <c r="AU26" s="14">
        <v>7338.100000000006</v>
      </c>
      <c r="AV26" s="14">
        <v>1571.71</v>
      </c>
      <c r="BC26" s="29">
        <v>6868.76</v>
      </c>
      <c r="BD26" s="29"/>
      <c r="BE26" s="35">
        <v>15914.178168039545</v>
      </c>
      <c r="BF26" s="37">
        <v>66.38</v>
      </c>
    </row>
    <row r="27" spans="1:58" ht="12.75">
      <c r="A27" s="13">
        <v>1996</v>
      </c>
      <c r="D27" s="27">
        <v>15340.7</v>
      </c>
      <c r="H27" s="27">
        <v>3023.66</v>
      </c>
      <c r="I27" s="27">
        <v>4704.49</v>
      </c>
      <c r="J27" s="27">
        <v>15030.1</v>
      </c>
      <c r="L27" s="27">
        <v>2112.8</v>
      </c>
      <c r="M27" s="27">
        <v>947.9800000000008</v>
      </c>
      <c r="O27" s="27">
        <v>801.98</v>
      </c>
      <c r="P27" s="27">
        <v>0</v>
      </c>
      <c r="S27" s="27">
        <v>0</v>
      </c>
      <c r="T27" s="27">
        <v>2702.58</v>
      </c>
      <c r="W27" s="14">
        <f t="shared" si="5"/>
        <v>126632.63</v>
      </c>
      <c r="X27" s="29">
        <v>19399.49</v>
      </c>
      <c r="Y27" s="29">
        <v>19092.1</v>
      </c>
      <c r="Z27" s="29">
        <v>20289.7</v>
      </c>
      <c r="AA27" s="29">
        <v>19938.8</v>
      </c>
      <c r="AC27" s="29">
        <v>27495.94</v>
      </c>
      <c r="AD27" s="29">
        <v>20416.6</v>
      </c>
      <c r="AE27" s="14">
        <f t="shared" si="6"/>
        <v>15260.419999999998</v>
      </c>
      <c r="AI27" s="14">
        <v>2096.3</v>
      </c>
      <c r="AJ27" s="14">
        <v>4723.55</v>
      </c>
      <c r="AK27" s="14">
        <v>456.91</v>
      </c>
      <c r="AL27" s="14">
        <v>5877.7</v>
      </c>
      <c r="AM27" s="14">
        <v>2105.96</v>
      </c>
      <c r="AO27" s="14">
        <v>852.87</v>
      </c>
      <c r="AP27" s="14">
        <f t="shared" si="7"/>
        <v>8702.119999999999</v>
      </c>
      <c r="AQ27" s="14">
        <v>6499.24</v>
      </c>
      <c r="AS27" s="14">
        <v>2202.88</v>
      </c>
      <c r="AT27" s="14">
        <f t="shared" si="8"/>
        <v>9569.970000000005</v>
      </c>
      <c r="AU27" s="14">
        <v>7596.970000000006</v>
      </c>
      <c r="AV27" s="14">
        <v>1973</v>
      </c>
      <c r="BC27" s="29">
        <v>7131.09</v>
      </c>
      <c r="BD27" s="29"/>
      <c r="BE27" s="35">
        <v>7075.68844702066</v>
      </c>
      <c r="BF27" s="37">
        <v>89.93</v>
      </c>
    </row>
    <row r="28" spans="1:58" ht="12.75">
      <c r="A28" s="12">
        <v>1997</v>
      </c>
      <c r="D28" s="27">
        <v>10017.28</v>
      </c>
      <c r="H28" s="27">
        <v>2094.5</v>
      </c>
      <c r="I28" s="27">
        <v>3841.64</v>
      </c>
      <c r="J28" s="27">
        <v>13191.1</v>
      </c>
      <c r="L28" s="27">
        <v>1514.46</v>
      </c>
      <c r="M28" s="27">
        <v>862</v>
      </c>
      <c r="O28" s="27">
        <v>807.24</v>
      </c>
      <c r="P28" s="27">
        <v>0</v>
      </c>
      <c r="S28" s="27">
        <v>0</v>
      </c>
      <c r="T28" s="27">
        <v>2559.53</v>
      </c>
      <c r="W28" s="14">
        <f t="shared" si="5"/>
        <v>119609.55</v>
      </c>
      <c r="X28" s="29">
        <v>18644.58</v>
      </c>
      <c r="Y28" s="29">
        <v>16757.47</v>
      </c>
      <c r="Z28" s="29">
        <v>17056.23</v>
      </c>
      <c r="AA28" s="29">
        <v>15994.11</v>
      </c>
      <c r="AC28" s="29">
        <v>27172.36</v>
      </c>
      <c r="AD28" s="29">
        <v>23984.8</v>
      </c>
      <c r="AE28" s="14">
        <f t="shared" si="6"/>
        <v>16391.98</v>
      </c>
      <c r="AI28" s="14">
        <v>1792</v>
      </c>
      <c r="AJ28" s="14">
        <v>4449.92</v>
      </c>
      <c r="AK28" s="14">
        <v>568.9499999999994</v>
      </c>
      <c r="AL28" s="14">
        <v>7221.16</v>
      </c>
      <c r="AM28" s="14">
        <v>2359.95</v>
      </c>
      <c r="AO28" s="14">
        <v>1075.13</v>
      </c>
      <c r="AP28" s="14">
        <f t="shared" si="7"/>
        <v>6716.680000000008</v>
      </c>
      <c r="AQ28" s="14">
        <v>5460.950000000008</v>
      </c>
      <c r="AS28" s="14">
        <v>1255.73</v>
      </c>
      <c r="AT28" s="14">
        <f t="shared" si="8"/>
        <v>6803.679999999999</v>
      </c>
      <c r="AU28" s="14">
        <v>5818.23</v>
      </c>
      <c r="AV28" s="14">
        <v>985.45</v>
      </c>
      <c r="BC28" s="29">
        <v>6393.594999999999</v>
      </c>
      <c r="BD28" s="29"/>
      <c r="BE28" s="35">
        <v>14.40197119279594</v>
      </c>
      <c r="BF28" s="37">
        <v>251.07</v>
      </c>
    </row>
    <row r="29" spans="1:58" ht="12.75">
      <c r="A29" s="12">
        <v>1998</v>
      </c>
      <c r="D29" s="27">
        <v>12248.02</v>
      </c>
      <c r="H29" s="27">
        <v>2796.96</v>
      </c>
      <c r="I29" s="27">
        <v>3980.12</v>
      </c>
      <c r="J29" s="27">
        <v>13298.3</v>
      </c>
      <c r="L29" s="27">
        <v>2026.07</v>
      </c>
      <c r="M29" s="27">
        <v>1144.39</v>
      </c>
      <c r="O29" s="27">
        <v>982.2900000000013</v>
      </c>
      <c r="P29" s="27">
        <v>0</v>
      </c>
      <c r="S29" s="27">
        <v>0</v>
      </c>
      <c r="T29" s="27">
        <v>106.95</v>
      </c>
      <c r="W29" s="14">
        <f t="shared" si="5"/>
        <v>96734.64</v>
      </c>
      <c r="X29" s="29">
        <v>15962.05</v>
      </c>
      <c r="Y29" s="29">
        <v>14201.77</v>
      </c>
      <c r="Z29" s="29">
        <v>14565.49</v>
      </c>
      <c r="AA29" s="29">
        <v>12481.13</v>
      </c>
      <c r="AC29" s="29">
        <v>22479.47</v>
      </c>
      <c r="AD29" s="29">
        <v>17044.73</v>
      </c>
      <c r="AE29" s="14">
        <f t="shared" si="6"/>
        <v>14784.79</v>
      </c>
      <c r="AI29" s="14">
        <v>1569.26</v>
      </c>
      <c r="AJ29" s="14">
        <v>3707.23</v>
      </c>
      <c r="AK29" s="14">
        <v>564.68</v>
      </c>
      <c r="AL29" s="14">
        <v>7050.41</v>
      </c>
      <c r="AM29" s="14">
        <v>1893.21</v>
      </c>
      <c r="AO29" s="14">
        <v>0</v>
      </c>
      <c r="AP29" s="14">
        <f t="shared" si="7"/>
        <v>6657.090000000008</v>
      </c>
      <c r="AQ29" s="14">
        <v>5258.130000000008</v>
      </c>
      <c r="AS29" s="14">
        <v>1398.96</v>
      </c>
      <c r="AT29" s="14">
        <f t="shared" si="8"/>
        <v>7582.030000000001</v>
      </c>
      <c r="AU29" s="14">
        <v>6623.8</v>
      </c>
      <c r="AV29" s="14">
        <v>958.23</v>
      </c>
      <c r="BC29" s="29">
        <v>8422.8</v>
      </c>
      <c r="BD29" s="29"/>
      <c r="BE29" s="35">
        <v>8644.063109916136</v>
      </c>
      <c r="BF29" s="37">
        <v>55.91</v>
      </c>
    </row>
    <row r="30" spans="1:58" ht="12.75">
      <c r="A30" s="13">
        <v>1999</v>
      </c>
      <c r="D30" s="27">
        <v>17886.75</v>
      </c>
      <c r="H30" s="27">
        <v>2550.51</v>
      </c>
      <c r="I30" s="27">
        <v>4597.58</v>
      </c>
      <c r="J30" s="27">
        <v>15149.1</v>
      </c>
      <c r="L30" s="27">
        <v>2346.32</v>
      </c>
      <c r="M30" s="27">
        <v>1269.22</v>
      </c>
      <c r="O30" s="27">
        <v>1066.53</v>
      </c>
      <c r="P30" s="27">
        <v>0</v>
      </c>
      <c r="S30" s="27">
        <v>0</v>
      </c>
      <c r="T30" s="27">
        <v>0</v>
      </c>
      <c r="W30" s="14">
        <f t="shared" si="5"/>
        <v>102646.79000000001</v>
      </c>
      <c r="X30" s="29">
        <v>16299.65</v>
      </c>
      <c r="Y30" s="29">
        <v>19403.06</v>
      </c>
      <c r="Z30" s="29">
        <v>16206.2</v>
      </c>
      <c r="AA30" s="29">
        <v>14874.91</v>
      </c>
      <c r="AC30" s="29">
        <v>22561.98</v>
      </c>
      <c r="AD30" s="29">
        <v>13300.99</v>
      </c>
      <c r="AE30" s="14">
        <f t="shared" si="6"/>
        <v>18990.000000000004</v>
      </c>
      <c r="AI30" s="14">
        <v>2097.22</v>
      </c>
      <c r="AJ30" s="14">
        <v>4198.14</v>
      </c>
      <c r="AK30" s="14">
        <v>581.2700000000006</v>
      </c>
      <c r="AL30" s="14">
        <v>9730.53</v>
      </c>
      <c r="AM30" s="14">
        <v>2382.84</v>
      </c>
      <c r="AO30" s="14">
        <v>0</v>
      </c>
      <c r="AP30" s="14">
        <f t="shared" si="7"/>
        <v>7008.739999999992</v>
      </c>
      <c r="AQ30" s="14">
        <v>5160.619999999992</v>
      </c>
      <c r="AS30" s="14">
        <v>1848.12</v>
      </c>
      <c r="AT30" s="14">
        <f t="shared" si="8"/>
        <v>7519.45000000001</v>
      </c>
      <c r="AU30" s="14">
        <v>7519.45000000001</v>
      </c>
      <c r="AV30" s="14">
        <v>0</v>
      </c>
      <c r="BC30" s="29">
        <v>9769.08</v>
      </c>
      <c r="BD30" s="29"/>
      <c r="BE30" s="35">
        <v>18160.652842248102</v>
      </c>
      <c r="BF30" s="37">
        <v>83.91</v>
      </c>
    </row>
    <row r="31" spans="1:58" ht="12.75">
      <c r="A31" s="11">
        <v>2000</v>
      </c>
      <c r="D31" s="27">
        <v>17485.8</v>
      </c>
      <c r="H31" s="27">
        <v>2687.67</v>
      </c>
      <c r="I31" s="27">
        <v>4448.84</v>
      </c>
      <c r="J31" s="27">
        <v>15400.7</v>
      </c>
      <c r="L31" s="27">
        <v>2315.11</v>
      </c>
      <c r="M31" s="27">
        <v>981.3</v>
      </c>
      <c r="O31" s="27">
        <v>705.9200000000005</v>
      </c>
      <c r="P31" s="27">
        <v>0</v>
      </c>
      <c r="S31" s="27">
        <v>0</v>
      </c>
      <c r="T31" s="27">
        <v>0</v>
      </c>
      <c r="W31" s="14">
        <f t="shared" si="5"/>
        <v>93249.98</v>
      </c>
      <c r="X31" s="29">
        <v>18289.98</v>
      </c>
      <c r="Y31" s="29">
        <v>18905.02</v>
      </c>
      <c r="Z31" s="29">
        <v>15658.61</v>
      </c>
      <c r="AA31" s="29">
        <v>10385.74</v>
      </c>
      <c r="AC31" s="29">
        <v>19204.13</v>
      </c>
      <c r="AD31" s="29">
        <v>10806.5</v>
      </c>
      <c r="AE31" s="14">
        <f t="shared" si="6"/>
        <v>15880.83</v>
      </c>
      <c r="AI31" s="14">
        <v>2117.91</v>
      </c>
      <c r="AJ31" s="14">
        <v>4187.66</v>
      </c>
      <c r="AK31" s="14">
        <v>641.3800000000014</v>
      </c>
      <c r="AL31" s="14">
        <v>6689.74</v>
      </c>
      <c r="AM31" s="14">
        <v>2244.14</v>
      </c>
      <c r="AO31" s="14">
        <v>0</v>
      </c>
      <c r="AP31" s="14">
        <f t="shared" si="7"/>
        <v>10227.089999999993</v>
      </c>
      <c r="AQ31" s="14">
        <v>8696.219999999994</v>
      </c>
      <c r="AS31" s="14">
        <v>1530.87</v>
      </c>
      <c r="AT31" s="14">
        <f t="shared" si="8"/>
        <v>8030.86</v>
      </c>
      <c r="AU31" s="14">
        <v>8030.86</v>
      </c>
      <c r="AV31" s="14">
        <v>0</v>
      </c>
      <c r="BC31" s="29">
        <v>8400.5</v>
      </c>
      <c r="BD31" s="29"/>
      <c r="BE31" s="35">
        <v>21623.119548863848</v>
      </c>
      <c r="BF31" s="37">
        <v>39.78</v>
      </c>
    </row>
    <row r="32" spans="1:58" ht="12.75">
      <c r="A32" s="13">
        <v>2001</v>
      </c>
      <c r="D32" s="27">
        <v>14601.02</v>
      </c>
      <c r="H32" s="27">
        <v>1375.18</v>
      </c>
      <c r="I32" s="27">
        <v>3683.19</v>
      </c>
      <c r="J32" s="27">
        <v>14734.2</v>
      </c>
      <c r="L32" s="27">
        <v>2153.8</v>
      </c>
      <c r="M32" s="27">
        <v>942.33</v>
      </c>
      <c r="O32" s="27">
        <v>977.6000000000006</v>
      </c>
      <c r="P32" s="27">
        <v>0</v>
      </c>
      <c r="S32" s="27">
        <v>0</v>
      </c>
      <c r="T32" s="27">
        <v>0</v>
      </c>
      <c r="W32" s="14">
        <f t="shared" si="5"/>
        <v>83237.06000000003</v>
      </c>
      <c r="X32" s="29">
        <v>16322.33</v>
      </c>
      <c r="Y32" s="29">
        <v>17175.61</v>
      </c>
      <c r="Z32" s="29">
        <v>13855.4</v>
      </c>
      <c r="AA32" s="29">
        <v>9849.65</v>
      </c>
      <c r="AC32" s="29">
        <v>16408.53</v>
      </c>
      <c r="AD32" s="29">
        <v>9625.540000000015</v>
      </c>
      <c r="AE32" s="14">
        <f t="shared" si="6"/>
        <v>17475.16</v>
      </c>
      <c r="AI32" s="14">
        <v>2334.33</v>
      </c>
      <c r="AJ32" s="14">
        <v>4741.67</v>
      </c>
      <c r="AK32" s="14">
        <v>546.44</v>
      </c>
      <c r="AL32" s="14">
        <v>7802.37</v>
      </c>
      <c r="AM32" s="14">
        <v>2050.35</v>
      </c>
      <c r="AO32" s="14">
        <v>0</v>
      </c>
      <c r="AP32" s="14">
        <f t="shared" si="7"/>
        <v>7713.4</v>
      </c>
      <c r="AQ32" s="14">
        <v>6212.83</v>
      </c>
      <c r="AS32" s="14">
        <v>1500.57</v>
      </c>
      <c r="AT32" s="14">
        <f t="shared" si="8"/>
        <v>7236.29</v>
      </c>
      <c r="AU32" s="14">
        <v>7236.29</v>
      </c>
      <c r="AV32" s="14">
        <v>0</v>
      </c>
      <c r="BC32" s="29">
        <v>7293.79</v>
      </c>
      <c r="BD32" s="29"/>
      <c r="BE32" s="35">
        <v>20836.051823177528</v>
      </c>
      <c r="BF32" s="37">
        <v>63.75</v>
      </c>
    </row>
    <row r="33" spans="1:58" ht="12.75">
      <c r="A33" s="13">
        <v>2002</v>
      </c>
      <c r="D33" s="27">
        <v>13127.1</v>
      </c>
      <c r="H33" s="27">
        <v>2178.85</v>
      </c>
      <c r="I33" s="27">
        <v>4505.09</v>
      </c>
      <c r="J33" s="27">
        <v>14932.4</v>
      </c>
      <c r="L33" s="27">
        <v>2113.37</v>
      </c>
      <c r="M33" s="27">
        <v>1041.37</v>
      </c>
      <c r="O33" s="27">
        <v>839.43</v>
      </c>
      <c r="P33" s="27">
        <v>0</v>
      </c>
      <c r="S33" s="27">
        <v>0</v>
      </c>
      <c r="T33" s="27">
        <v>0</v>
      </c>
      <c r="W33" s="14">
        <f t="shared" si="5"/>
        <v>86169.82</v>
      </c>
      <c r="X33" s="29">
        <v>15614.3</v>
      </c>
      <c r="Y33" s="29">
        <v>15448.61</v>
      </c>
      <c r="Z33" s="29">
        <v>13147.8</v>
      </c>
      <c r="AA33" s="29">
        <v>11336.21</v>
      </c>
      <c r="AC33" s="29">
        <v>18195.49</v>
      </c>
      <c r="AD33" s="29">
        <v>12427.41</v>
      </c>
      <c r="AE33" s="14">
        <f t="shared" si="6"/>
        <v>17356.369999999995</v>
      </c>
      <c r="AI33" s="14">
        <v>2117.35</v>
      </c>
      <c r="AJ33" s="14">
        <v>4430.410000000006</v>
      </c>
      <c r="AK33" s="14">
        <v>480.01</v>
      </c>
      <c r="AL33" s="14">
        <v>8883.139999999989</v>
      </c>
      <c r="AM33" s="14">
        <v>1445.46</v>
      </c>
      <c r="AO33" s="14">
        <v>0</v>
      </c>
      <c r="AP33" s="14">
        <f t="shared" si="7"/>
        <v>6987.05</v>
      </c>
      <c r="AQ33" s="14">
        <v>5579.08</v>
      </c>
      <c r="AS33" s="14">
        <v>1407.97</v>
      </c>
      <c r="AT33" s="14">
        <f t="shared" si="8"/>
        <v>7117.530000000007</v>
      </c>
      <c r="AU33" s="14">
        <v>7117.530000000007</v>
      </c>
      <c r="AV33" s="14">
        <v>0</v>
      </c>
      <c r="BC33" s="29">
        <v>8397.3</v>
      </c>
      <c r="BD33" s="29"/>
      <c r="BE33" s="35">
        <v>15784.560427304374</v>
      </c>
      <c r="BF33" s="37">
        <v>98.01</v>
      </c>
    </row>
    <row r="34" spans="1:58" ht="12.75">
      <c r="A34" s="13">
        <v>2003</v>
      </c>
      <c r="D34" s="27">
        <v>13519.8</v>
      </c>
      <c r="H34" s="27">
        <v>2417.45</v>
      </c>
      <c r="I34" s="27">
        <v>3971.63</v>
      </c>
      <c r="J34" s="27">
        <v>12020.2</v>
      </c>
      <c r="L34" s="27">
        <v>2414.53</v>
      </c>
      <c r="M34" s="27">
        <v>1098.56</v>
      </c>
      <c r="O34" s="27">
        <v>636.6</v>
      </c>
      <c r="P34" s="27">
        <v>0</v>
      </c>
      <c r="S34" s="27">
        <v>0</v>
      </c>
      <c r="T34" s="27">
        <v>0</v>
      </c>
      <c r="W34" s="14">
        <f t="shared" si="5"/>
        <v>77472.86000000002</v>
      </c>
      <c r="X34" s="29">
        <v>16287.13</v>
      </c>
      <c r="Y34" s="29">
        <v>14997.04</v>
      </c>
      <c r="Z34" s="29">
        <v>11947.77</v>
      </c>
      <c r="AA34" s="29">
        <v>9327.53</v>
      </c>
      <c r="AC34" s="29">
        <v>16369.85</v>
      </c>
      <c r="AD34" s="29">
        <v>8543.54</v>
      </c>
      <c r="AE34" s="14">
        <f t="shared" si="6"/>
        <v>16529.889999999996</v>
      </c>
      <c r="AI34" s="14">
        <v>2048.5</v>
      </c>
      <c r="AJ34" s="14">
        <v>4638.64</v>
      </c>
      <c r="AK34" s="14">
        <v>560.48</v>
      </c>
      <c r="AL34" s="14">
        <v>7439.6199999999935</v>
      </c>
      <c r="AM34" s="14">
        <v>1842.65</v>
      </c>
      <c r="AO34" s="14">
        <v>0</v>
      </c>
      <c r="AP34" s="14">
        <f t="shared" si="7"/>
        <v>7466.499999999987</v>
      </c>
      <c r="AQ34" s="14">
        <v>5947.279999999987</v>
      </c>
      <c r="AS34" s="14">
        <v>1519.22</v>
      </c>
      <c r="AT34" s="14">
        <f t="shared" si="8"/>
        <v>7386.39</v>
      </c>
      <c r="AU34" s="14">
        <v>7386.39</v>
      </c>
      <c r="AV34" s="14">
        <v>0</v>
      </c>
      <c r="BC34" s="29">
        <v>7102.39</v>
      </c>
      <c r="BD34" s="29"/>
      <c r="BE34" s="35">
        <v>22078.22183855621</v>
      </c>
      <c r="BF34" s="37">
        <v>8.96</v>
      </c>
    </row>
    <row r="35" spans="1:58" ht="12.75">
      <c r="A35" s="13">
        <v>2004</v>
      </c>
      <c r="D35" s="27">
        <v>15434.17</v>
      </c>
      <c r="H35" s="27">
        <v>2500.95</v>
      </c>
      <c r="I35" s="27">
        <v>4354.1</v>
      </c>
      <c r="J35" s="27">
        <v>13428.2</v>
      </c>
      <c r="L35" s="27">
        <v>2346.74</v>
      </c>
      <c r="M35" s="27">
        <v>1087.76</v>
      </c>
      <c r="O35" s="27">
        <v>1057.78</v>
      </c>
      <c r="P35" s="27">
        <v>0</v>
      </c>
      <c r="S35" s="27">
        <v>0</v>
      </c>
      <c r="T35" s="27">
        <v>0</v>
      </c>
      <c r="W35" s="14">
        <f t="shared" si="5"/>
        <v>85287.22</v>
      </c>
      <c r="X35" s="29">
        <v>17981.21</v>
      </c>
      <c r="Y35" s="29">
        <v>19625.78</v>
      </c>
      <c r="Z35" s="29">
        <v>15789.68</v>
      </c>
      <c r="AA35" s="29">
        <v>8005.04</v>
      </c>
      <c r="AC35" s="29">
        <v>16419.63</v>
      </c>
      <c r="AD35" s="29">
        <v>7465.88</v>
      </c>
      <c r="AE35" s="14">
        <f t="shared" si="6"/>
        <v>16539.92</v>
      </c>
      <c r="AI35" s="14">
        <v>1865.42</v>
      </c>
      <c r="AJ35" s="14">
        <v>3306.68</v>
      </c>
      <c r="AK35" s="14">
        <v>451.45</v>
      </c>
      <c r="AL35" s="14">
        <v>8795.11</v>
      </c>
      <c r="AM35" s="14">
        <v>2121.26</v>
      </c>
      <c r="AO35" s="14">
        <v>0</v>
      </c>
      <c r="AP35" s="14">
        <f t="shared" si="7"/>
        <v>13715.32</v>
      </c>
      <c r="AQ35" s="14">
        <v>12002.82</v>
      </c>
      <c r="AS35" s="14">
        <v>1712.5</v>
      </c>
      <c r="AT35" s="14">
        <f t="shared" si="8"/>
        <v>7228.31</v>
      </c>
      <c r="AU35" s="14">
        <v>7228.31</v>
      </c>
      <c r="AV35" s="14">
        <v>0</v>
      </c>
      <c r="BC35" s="29">
        <v>4692.09</v>
      </c>
      <c r="BD35" s="29"/>
      <c r="BE35" s="35">
        <v>14632.402731880666</v>
      </c>
      <c r="BF35" s="37">
        <v>34.07</v>
      </c>
    </row>
    <row r="36" spans="1:58" ht="12.75">
      <c r="A36" s="13">
        <v>2005</v>
      </c>
      <c r="D36" s="27">
        <v>10440.55</v>
      </c>
      <c r="H36" s="27">
        <v>2255.54</v>
      </c>
      <c r="I36" s="27">
        <v>4865.9</v>
      </c>
      <c r="J36" s="27">
        <v>11500.5</v>
      </c>
      <c r="L36" s="27">
        <v>2482.150000000005</v>
      </c>
      <c r="M36" s="27">
        <v>957.92</v>
      </c>
      <c r="O36" s="27">
        <v>1134.15</v>
      </c>
      <c r="P36" s="27">
        <v>0</v>
      </c>
      <c r="S36" s="27">
        <v>0</v>
      </c>
      <c r="T36" s="27">
        <v>0</v>
      </c>
      <c r="W36" s="14">
        <f t="shared" si="5"/>
        <v>113316.65000000001</v>
      </c>
      <c r="X36" s="29">
        <v>17257.43</v>
      </c>
      <c r="Y36" s="29">
        <v>18012.89</v>
      </c>
      <c r="Z36" s="29">
        <v>18754.7</v>
      </c>
      <c r="AA36" s="29">
        <v>17602.96</v>
      </c>
      <c r="AC36" s="29">
        <v>24434.25</v>
      </c>
      <c r="AD36" s="29">
        <v>17254.42</v>
      </c>
      <c r="AE36" s="14">
        <f t="shared" si="6"/>
        <v>14761.15</v>
      </c>
      <c r="AI36" s="14">
        <v>2169.7</v>
      </c>
      <c r="AJ36" s="14">
        <v>3617.43</v>
      </c>
      <c r="AK36" s="14">
        <v>381.75</v>
      </c>
      <c r="AL36" s="14">
        <v>6174.17</v>
      </c>
      <c r="AM36" s="14">
        <v>2418.1</v>
      </c>
      <c r="AO36" s="14">
        <v>0</v>
      </c>
      <c r="AP36" s="14">
        <f t="shared" si="7"/>
        <v>4052.21</v>
      </c>
      <c r="AQ36" s="14">
        <v>2279.68</v>
      </c>
      <c r="AS36" s="14">
        <v>1772.53</v>
      </c>
      <c r="AT36" s="14">
        <f t="shared" si="8"/>
        <v>7049.65</v>
      </c>
      <c r="AU36" s="14">
        <v>7049.65</v>
      </c>
      <c r="AV36" s="14">
        <v>0</v>
      </c>
      <c r="BC36" s="29">
        <v>2221.24</v>
      </c>
      <c r="BD36" s="29"/>
      <c r="BE36" s="35">
        <v>14344.36330802479</v>
      </c>
      <c r="BF36" s="37">
        <v>35.21</v>
      </c>
    </row>
    <row r="37" spans="1:58" ht="12.75">
      <c r="A37" s="13">
        <v>2006</v>
      </c>
      <c r="D37" s="27">
        <v>12924.82</v>
      </c>
      <c r="H37" s="27">
        <v>2616.87</v>
      </c>
      <c r="I37" s="27">
        <v>0</v>
      </c>
      <c r="J37" s="27">
        <v>14143.4</v>
      </c>
      <c r="L37" s="27">
        <v>0</v>
      </c>
      <c r="M37" s="27">
        <v>0</v>
      </c>
      <c r="O37" s="27">
        <v>0</v>
      </c>
      <c r="P37" s="27">
        <v>0</v>
      </c>
      <c r="S37" s="27">
        <v>0</v>
      </c>
      <c r="T37" s="27">
        <v>0</v>
      </c>
      <c r="W37" s="14">
        <f t="shared" si="5"/>
        <v>91597.56</v>
      </c>
      <c r="X37" s="29">
        <v>16279.03</v>
      </c>
      <c r="Y37" s="29">
        <v>18015.54</v>
      </c>
      <c r="Z37" s="29">
        <v>17011.7</v>
      </c>
      <c r="AA37" s="29">
        <v>0</v>
      </c>
      <c r="AC37" s="29">
        <v>24008.2</v>
      </c>
      <c r="AD37" s="29">
        <v>16283.09</v>
      </c>
      <c r="AE37" s="14">
        <f t="shared" si="6"/>
        <v>8770.280000000006</v>
      </c>
      <c r="AI37" s="14">
        <v>0</v>
      </c>
      <c r="AJ37" s="14">
        <v>0</v>
      </c>
      <c r="AK37" s="14">
        <v>0</v>
      </c>
      <c r="AL37" s="14">
        <v>8770.280000000006</v>
      </c>
      <c r="AM37" s="14">
        <v>0</v>
      </c>
      <c r="AO37" s="14">
        <v>0</v>
      </c>
      <c r="AP37" s="14">
        <f t="shared" si="7"/>
        <v>4118.98</v>
      </c>
      <c r="AQ37" s="14">
        <v>4118.98</v>
      </c>
      <c r="AS37" s="14">
        <v>0</v>
      </c>
      <c r="AT37" s="14">
        <f t="shared" si="8"/>
        <v>7894.65</v>
      </c>
      <c r="AU37" s="14">
        <v>7894.65</v>
      </c>
      <c r="AV37" s="14">
        <v>0</v>
      </c>
      <c r="BC37" s="29">
        <v>6995.87</v>
      </c>
      <c r="BD37" s="29"/>
      <c r="BE37" s="35">
        <v>12270.479456262146</v>
      </c>
      <c r="BF37" s="37">
        <v>0</v>
      </c>
    </row>
    <row r="38" spans="1:58" ht="12.75">
      <c r="A38" s="11">
        <v>2007</v>
      </c>
      <c r="D38" s="27">
        <v>13353.29</v>
      </c>
      <c r="H38" s="27">
        <v>2829.4</v>
      </c>
      <c r="I38" s="27">
        <v>0</v>
      </c>
      <c r="J38" s="27">
        <v>13523.7</v>
      </c>
      <c r="L38" s="27">
        <v>0</v>
      </c>
      <c r="M38" s="27">
        <v>0</v>
      </c>
      <c r="O38" s="27">
        <v>0</v>
      </c>
      <c r="P38" s="27">
        <v>0</v>
      </c>
      <c r="S38" s="27">
        <v>0</v>
      </c>
      <c r="T38" s="27">
        <v>0</v>
      </c>
      <c r="W38" s="14">
        <f t="shared" si="5"/>
        <v>68918.21999999999</v>
      </c>
      <c r="X38" s="29">
        <v>13515</v>
      </c>
      <c r="Y38" s="29">
        <v>15374.79</v>
      </c>
      <c r="Z38" s="29">
        <v>14133.1</v>
      </c>
      <c r="AA38" s="29">
        <v>0</v>
      </c>
      <c r="AC38" s="29">
        <v>16982.14</v>
      </c>
      <c r="AD38" s="29">
        <v>8913.189999999986</v>
      </c>
      <c r="AE38" s="14">
        <f t="shared" si="6"/>
        <v>6652.56</v>
      </c>
      <c r="AI38" s="14">
        <v>0</v>
      </c>
      <c r="AJ38" s="14">
        <v>0</v>
      </c>
      <c r="AK38" s="14">
        <v>0</v>
      </c>
      <c r="AL38" s="14">
        <v>6652.56</v>
      </c>
      <c r="AM38" s="14">
        <v>0</v>
      </c>
      <c r="AO38" s="14">
        <v>0</v>
      </c>
      <c r="AP38" s="14">
        <f t="shared" si="7"/>
        <v>4713.18</v>
      </c>
      <c r="AQ38" s="14">
        <v>4713.18</v>
      </c>
      <c r="AS38" s="14">
        <v>0</v>
      </c>
      <c r="AT38" s="14">
        <f t="shared" si="8"/>
        <v>8634.13</v>
      </c>
      <c r="AU38" s="14">
        <v>8634.13</v>
      </c>
      <c r="AV38" s="14">
        <v>0</v>
      </c>
      <c r="BC38" s="29">
        <v>7155.279999999993</v>
      </c>
      <c r="BD38" s="29"/>
      <c r="BE38" s="35">
        <v>20882.85822955419</v>
      </c>
      <c r="BF38" s="37">
        <v>2354.88</v>
      </c>
    </row>
    <row r="39" spans="1:58" ht="12.75">
      <c r="A39" s="12">
        <v>2008</v>
      </c>
      <c r="D39" s="27">
        <v>14948.42</v>
      </c>
      <c r="H39" s="27">
        <v>2735.92</v>
      </c>
      <c r="I39" s="27">
        <v>0</v>
      </c>
      <c r="J39" s="27">
        <v>15241.98</v>
      </c>
      <c r="L39" s="27">
        <v>0</v>
      </c>
      <c r="M39" s="27">
        <v>0</v>
      </c>
      <c r="O39" s="27">
        <v>0</v>
      </c>
      <c r="P39" s="27">
        <v>0</v>
      </c>
      <c r="S39" s="27">
        <v>0</v>
      </c>
      <c r="T39" s="27">
        <v>0</v>
      </c>
      <c r="W39" s="14">
        <f t="shared" si="5"/>
        <v>93525.62000000001</v>
      </c>
      <c r="X39" s="29">
        <v>20191.61</v>
      </c>
      <c r="Y39" s="29">
        <v>21372.36</v>
      </c>
      <c r="Z39" s="29">
        <v>16790.14</v>
      </c>
      <c r="AA39" s="29">
        <v>0</v>
      </c>
      <c r="AC39" s="29">
        <v>22059.38</v>
      </c>
      <c r="AD39" s="29">
        <v>13112.13</v>
      </c>
      <c r="AE39" s="14">
        <f t="shared" si="6"/>
        <v>9901.440000000006</v>
      </c>
      <c r="AI39" s="14">
        <v>0</v>
      </c>
      <c r="AJ39" s="14">
        <v>0</v>
      </c>
      <c r="AK39" s="14">
        <v>0</v>
      </c>
      <c r="AL39" s="14">
        <v>9901.440000000006</v>
      </c>
      <c r="AM39" s="14">
        <v>0</v>
      </c>
      <c r="AO39" s="14">
        <v>0</v>
      </c>
      <c r="AP39" s="14">
        <f t="shared" si="7"/>
        <v>9870.18</v>
      </c>
      <c r="AQ39" s="14">
        <v>9870.18</v>
      </c>
      <c r="AS39" s="14">
        <v>0</v>
      </c>
      <c r="AT39" s="14">
        <f t="shared" si="8"/>
        <v>8702.88</v>
      </c>
      <c r="AU39" s="14">
        <v>8702.88</v>
      </c>
      <c r="AV39" s="14">
        <v>0</v>
      </c>
      <c r="BC39" s="29">
        <v>8155.319999999987</v>
      </c>
      <c r="BD39" s="29"/>
      <c r="BE39" s="35">
        <v>0</v>
      </c>
      <c r="BF39" s="37">
        <v>0</v>
      </c>
    </row>
    <row r="40" spans="1:58" ht="12.75">
      <c r="A40" s="13">
        <v>2009</v>
      </c>
      <c r="D40" s="27">
        <v>16357.85</v>
      </c>
      <c r="H40" s="27">
        <v>3117.13</v>
      </c>
      <c r="I40" s="27">
        <v>0</v>
      </c>
      <c r="J40" s="27">
        <v>16414.4</v>
      </c>
      <c r="L40" s="27">
        <v>0</v>
      </c>
      <c r="M40" s="27">
        <v>0</v>
      </c>
      <c r="O40" s="27">
        <v>0</v>
      </c>
      <c r="P40" s="27">
        <v>0</v>
      </c>
      <c r="S40" s="27">
        <v>0</v>
      </c>
      <c r="T40" s="27">
        <v>0</v>
      </c>
      <c r="W40" s="14">
        <f t="shared" si="5"/>
        <v>12793.81</v>
      </c>
      <c r="X40" s="29">
        <v>0</v>
      </c>
      <c r="Z40" s="29">
        <v>0</v>
      </c>
      <c r="AA40" s="29">
        <v>0</v>
      </c>
      <c r="AC40" s="29">
        <v>0</v>
      </c>
      <c r="AD40" s="29">
        <v>12793.81</v>
      </c>
      <c r="AE40" s="14">
        <f t="shared" si="6"/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O40" s="14">
        <v>0</v>
      </c>
      <c r="AP40" s="14">
        <f t="shared" si="7"/>
        <v>0</v>
      </c>
      <c r="AQ40" s="14">
        <v>0</v>
      </c>
      <c r="AS40" s="14">
        <v>0</v>
      </c>
      <c r="AT40" s="14">
        <f t="shared" si="8"/>
        <v>0</v>
      </c>
      <c r="AU40" s="14">
        <v>0</v>
      </c>
      <c r="AV40" s="14">
        <v>0</v>
      </c>
      <c r="BC40" s="29">
        <v>0</v>
      </c>
      <c r="BD40" s="29"/>
      <c r="BE40" s="35">
        <v>0</v>
      </c>
      <c r="BF40" s="37">
        <v>0</v>
      </c>
    </row>
    <row r="41" spans="3:54" ht="12.75">
      <c r="C41" s="9"/>
      <c r="D41" s="1"/>
      <c r="G41" s="9"/>
      <c r="K41" s="9"/>
      <c r="R41" s="9"/>
      <c r="U41" s="9"/>
      <c r="W41" s="9"/>
      <c r="AE41" s="9"/>
      <c r="AN41" s="9"/>
      <c r="AP41" s="9"/>
      <c r="AT41" s="9"/>
      <c r="AW41" s="9"/>
      <c r="BA41" s="44"/>
      <c r="BB41" s="9"/>
    </row>
    <row r="42" spans="3:54" ht="12.75">
      <c r="C42" s="9"/>
      <c r="D42" s="1"/>
      <c r="G42" s="9"/>
      <c r="K42" s="9"/>
      <c r="R42" s="9"/>
      <c r="U42" s="9"/>
      <c r="W42" s="9"/>
      <c r="AE42" s="9"/>
      <c r="AN42" s="9"/>
      <c r="AP42" s="9"/>
      <c r="AT42" s="9"/>
      <c r="AW42" s="9"/>
      <c r="BA42" s="44"/>
      <c r="BB42" s="9"/>
    </row>
    <row r="43" spans="1:54" ht="12.75">
      <c r="A43" s="10" t="s">
        <v>198</v>
      </c>
      <c r="B43" s="10"/>
      <c r="C43" s="9"/>
      <c r="G43" s="9"/>
      <c r="K43" s="9"/>
      <c r="R43" s="9"/>
      <c r="U43" s="9"/>
      <c r="W43" s="9"/>
      <c r="AE43" s="9"/>
      <c r="AN43" s="9"/>
      <c r="AP43" s="9"/>
      <c r="AT43" s="9"/>
      <c r="AW43" s="9"/>
      <c r="BA43" s="43"/>
      <c r="BB43" s="9"/>
    </row>
    <row r="44" spans="1:61" ht="12.75">
      <c r="A44" s="11">
        <v>1992</v>
      </c>
      <c r="B44" s="11">
        <v>3</v>
      </c>
      <c r="C44" s="35">
        <f>VLOOKUP($B44,$B$9:$BH$11,C$20)</f>
        <v>24700</v>
      </c>
      <c r="D44" s="14">
        <v>0</v>
      </c>
      <c r="E44" s="14"/>
      <c r="F44" s="14"/>
      <c r="G44" s="35">
        <f>VLOOKUP($B44,$B$9:$BH$11,G$20)</f>
        <v>28700</v>
      </c>
      <c r="H44" s="14">
        <f aca="true" t="shared" si="9" ref="H44:H61">+(I23+J23)*1.983</f>
        <v>36531.85716</v>
      </c>
      <c r="I44" s="14">
        <f>+G44-H44</f>
        <v>-7831.85716</v>
      </c>
      <c r="J44" s="46">
        <f>+I44/H44</f>
        <v>-0.21438431464621438</v>
      </c>
      <c r="K44" s="35">
        <f>VLOOKUP($B44,$B$9:$BH$11,K$20)</f>
        <v>7100</v>
      </c>
      <c r="L44" s="14">
        <f aca="true" t="shared" si="10" ref="L44:L61">+(L23+M23+O23+P23)*1.983</f>
        <v>3353.9073900000003</v>
      </c>
      <c r="M44" s="14">
        <f>+K44-L44</f>
        <v>3746.0926099999997</v>
      </c>
      <c r="N44" s="14"/>
      <c r="O44" s="14"/>
      <c r="P44" s="14"/>
      <c r="Q44" s="14"/>
      <c r="R44" s="35">
        <f>VLOOKUP($B44,$B$9:$BH$11,R$20)</f>
        <v>2000</v>
      </c>
      <c r="S44" s="14">
        <f aca="true" t="shared" si="11" ref="S44:S61">+(S23+T23)*1.983</f>
        <v>6645.449430000001</v>
      </c>
      <c r="T44" s="14">
        <f>+R44-S44</f>
        <v>-4645.449430000001</v>
      </c>
      <c r="U44" s="35">
        <f>VLOOKUP($B44,$B$9:$BH$11,U$20)</f>
        <v>2400</v>
      </c>
      <c r="V44" s="14"/>
      <c r="W44" s="35">
        <f>VLOOKUP($B44,$B$9:$BH$11,W$20)</f>
        <v>57500</v>
      </c>
      <c r="X44" s="14">
        <f aca="true" t="shared" si="12" ref="X44:X61">+W23*1.983</f>
        <v>73024.51041000002</v>
      </c>
      <c r="Y44" s="14">
        <f>+W44-X44</f>
        <v>-15524.510410000017</v>
      </c>
      <c r="Z44" s="14">
        <f aca="true" t="shared" si="13" ref="Z44:Z62">+W86*1.983</f>
        <v>43390.35881523477</v>
      </c>
      <c r="AA44" s="14">
        <f aca="true" t="shared" si="14" ref="AA44:AA58">+W44-Z44</f>
        <v>14109.641184765227</v>
      </c>
      <c r="AB44" s="14"/>
      <c r="AC44" s="14"/>
      <c r="AD44" s="14"/>
      <c r="AE44" s="35">
        <f>VLOOKUP($B44,$B$9:$BH$11,AE$20)</f>
        <v>40000</v>
      </c>
      <c r="AF44" s="14">
        <f aca="true" t="shared" si="15" ref="AF44:AF61">+AE23*1.983</f>
        <v>12610.53156</v>
      </c>
      <c r="AG44" s="14">
        <f>+AE44-AF44</f>
        <v>27389.46844</v>
      </c>
      <c r="AH44" s="14"/>
      <c r="AI44" s="14"/>
      <c r="AJ44" s="14"/>
      <c r="AK44" s="14"/>
      <c r="AL44" s="14"/>
      <c r="AM44" s="14"/>
      <c r="AN44" s="35">
        <f>VLOOKUP($B44,$B$9:$BH$11,AN$20)</f>
        <v>600</v>
      </c>
      <c r="AO44" s="14">
        <f aca="true" t="shared" si="16" ref="AO44:AO61">+AO23*1.983</f>
        <v>0</v>
      </c>
      <c r="AP44" s="35">
        <f>VLOOKUP($B44,$B$9:$BH$11,AP$20)</f>
        <v>12800</v>
      </c>
      <c r="AQ44" s="14">
        <f aca="true" t="shared" si="17" ref="AQ44:AQ61">+AQ23*1.983</f>
        <v>8225.22621</v>
      </c>
      <c r="AR44" s="14">
        <f>+AP44-AQ44</f>
        <v>4574.773789999999</v>
      </c>
      <c r="AS44" s="14"/>
      <c r="AT44" s="35">
        <f>VLOOKUP($B44,$B$9:$BH$11,AT$20)</f>
        <v>20000</v>
      </c>
      <c r="AU44" s="14">
        <f aca="true" t="shared" si="18" ref="AU44:AU61">+AT23*1.983</f>
        <v>13942.65147000002</v>
      </c>
      <c r="AV44" s="14">
        <f>+AT44-AU44</f>
        <v>6057.348529999979</v>
      </c>
      <c r="AW44" s="35">
        <f>VLOOKUP($B44,$B$9:$BH$11,AW$20)</f>
        <v>1400</v>
      </c>
      <c r="AX44" s="14"/>
      <c r="AY44" s="14"/>
      <c r="AZ44" s="14"/>
      <c r="BA44" s="45">
        <f>VLOOKUP($B44,$B$9:$BH$11,BA$20)</f>
        <v>132300</v>
      </c>
      <c r="BB44" s="35">
        <v>18000</v>
      </c>
      <c r="BC44" s="14">
        <f aca="true" t="shared" si="19" ref="BC44:BC61">+BC23*1.983</f>
        <v>17007.67541999998</v>
      </c>
      <c r="BD44" s="14">
        <f>+BB44-BC44</f>
        <v>992.3245800000186</v>
      </c>
      <c r="BE44" s="14">
        <f aca="true" t="shared" si="20" ref="BE44:BF61">+BE23*1.983</f>
        <v>0</v>
      </c>
      <c r="BF44" s="14">
        <f t="shared" si="20"/>
        <v>932.1091500000001</v>
      </c>
      <c r="BG44" s="14"/>
      <c r="BH44" s="14"/>
      <c r="BI44" s="14">
        <f>VLOOKUP($B44,$B$9:$BI$11,BI$20)</f>
        <v>0</v>
      </c>
    </row>
    <row r="45" spans="1:61" ht="12.75">
      <c r="A45" s="12">
        <v>1993</v>
      </c>
      <c r="B45" s="12">
        <v>1</v>
      </c>
      <c r="C45" s="35">
        <f>VLOOKUP($B45,$B$9:$BH$11,C$20)</f>
        <v>23870</v>
      </c>
      <c r="D45" s="14">
        <v>0</v>
      </c>
      <c r="E45" s="14"/>
      <c r="F45" s="14"/>
      <c r="G45" s="35">
        <f>VLOOKUP($B45,$B$9:$BH$11,G$20)</f>
        <v>24450</v>
      </c>
      <c r="H45" s="14">
        <f t="shared" si="9"/>
        <v>36982.612890000004</v>
      </c>
      <c r="I45" s="14">
        <f aca="true" t="shared" si="21" ref="I45:I62">+G45-H45</f>
        <v>-12532.612890000004</v>
      </c>
      <c r="J45" s="46">
        <f aca="true" t="shared" si="22" ref="J45:J61">+I45/H45</f>
        <v>-0.3388785137295907</v>
      </c>
      <c r="K45" s="35">
        <f>VLOOKUP($B45,$B$9:$BH$11,K$20)</f>
        <v>7100</v>
      </c>
      <c r="L45" s="14">
        <f t="shared" si="10"/>
        <v>5192.624310000002</v>
      </c>
      <c r="M45" s="14">
        <f aca="true" t="shared" si="23" ref="M45:M62">+K45-L45</f>
        <v>1907.375689999998</v>
      </c>
      <c r="N45" s="14"/>
      <c r="O45" s="14"/>
      <c r="P45" s="14"/>
      <c r="Q45" s="14"/>
      <c r="R45" s="35">
        <f>VLOOKUP($B45,$B$9:$BH$11,R$20)</f>
        <v>1500</v>
      </c>
      <c r="S45" s="14">
        <f t="shared" si="11"/>
        <v>6885.570899999999</v>
      </c>
      <c r="T45" s="14">
        <f aca="true" t="shared" si="24" ref="T45:T50">+R45-S45</f>
        <v>-5385.570899999999</v>
      </c>
      <c r="U45" s="35">
        <f>VLOOKUP($B45,$B$9:$BH$11,U$20)</f>
        <v>2500</v>
      </c>
      <c r="V45" s="14"/>
      <c r="W45" s="35">
        <f>VLOOKUP($B45,$B$9:$BH$11,W$20)</f>
        <v>113100</v>
      </c>
      <c r="X45" s="14">
        <f t="shared" si="12"/>
        <v>120944.08217999998</v>
      </c>
      <c r="Y45" s="14">
        <f aca="true" t="shared" si="25" ref="Y45:Y62">+W45-X45</f>
        <v>-7844.082179999983</v>
      </c>
      <c r="Z45" s="14">
        <f t="shared" si="13"/>
        <v>73459.09992743337</v>
      </c>
      <c r="AA45" s="14">
        <f t="shared" si="14"/>
        <v>39640.90007256663</v>
      </c>
      <c r="AB45" s="14"/>
      <c r="AC45" s="14"/>
      <c r="AD45" s="14"/>
      <c r="AE45" s="35">
        <f>VLOOKUP($B45,$B$9:$BH$11,AE$20)</f>
        <v>35200</v>
      </c>
      <c r="AF45" s="14">
        <f t="shared" si="15"/>
        <v>12659.551319999999</v>
      </c>
      <c r="AG45" s="14">
        <f aca="true" t="shared" si="26" ref="AG45:AG62">+AE45-AF45</f>
        <v>22540.44868</v>
      </c>
      <c r="AH45" s="14"/>
      <c r="AI45" s="14"/>
      <c r="AJ45" s="14"/>
      <c r="AK45" s="14"/>
      <c r="AL45" s="14"/>
      <c r="AM45" s="14"/>
      <c r="AN45" s="35">
        <f>VLOOKUP($B45,$B$9:$BH$11,AN$20)</f>
        <v>500</v>
      </c>
      <c r="AO45" s="14">
        <f t="shared" si="16"/>
        <v>0</v>
      </c>
      <c r="AP45" s="35">
        <f>VLOOKUP($B45,$B$9:$BH$11,AP$20)</f>
        <v>16300</v>
      </c>
      <c r="AQ45" s="14">
        <f t="shared" si="17"/>
        <v>15677.439359999984</v>
      </c>
      <c r="AR45" s="14">
        <f aca="true" t="shared" si="27" ref="AR45:AR62">+AP45-AQ45</f>
        <v>622.5606400000161</v>
      </c>
      <c r="AS45" s="14"/>
      <c r="AT45" s="35">
        <f>VLOOKUP($B45,$B$9:$BH$11,AT$20)</f>
        <v>20000</v>
      </c>
      <c r="AU45" s="14">
        <f t="shared" si="18"/>
        <v>13553.567040000002</v>
      </c>
      <c r="AV45" s="14">
        <f aca="true" t="shared" si="28" ref="AV45:AV62">+AT45-AU45</f>
        <v>6446.432959999998</v>
      </c>
      <c r="AW45" s="35">
        <f>VLOOKUP($B45,$B$9:$BH$11,AW$20)</f>
        <v>1400</v>
      </c>
      <c r="AX45" s="14"/>
      <c r="AY45" s="14"/>
      <c r="AZ45" s="14"/>
      <c r="BA45" s="45">
        <f>VLOOKUP($B45,$B$9:$BH$11,BA$20)</f>
        <v>186500</v>
      </c>
      <c r="BB45" s="35">
        <v>18000</v>
      </c>
      <c r="BC45" s="14">
        <f t="shared" si="19"/>
        <v>14552.62227</v>
      </c>
      <c r="BD45" s="14">
        <f aca="true" t="shared" si="29" ref="BD45:BD62">+BB45-BC45</f>
        <v>3447.37773</v>
      </c>
      <c r="BE45" s="14">
        <f t="shared" si="20"/>
        <v>5851.999999999996</v>
      </c>
      <c r="BF45" s="14">
        <f t="shared" si="20"/>
        <v>337.40745000000004</v>
      </c>
      <c r="BG45" s="14"/>
      <c r="BH45" s="14"/>
      <c r="BI45" s="14">
        <f aca="true" t="shared" si="30" ref="BI45:BI62">VLOOKUP($B45,$B$9:$BI$11,BI$20)</f>
        <v>0</v>
      </c>
    </row>
    <row r="46" spans="1:61" ht="12.75">
      <c r="A46" s="11">
        <v>1994</v>
      </c>
      <c r="B46" s="11">
        <v>3</v>
      </c>
      <c r="C46" s="35">
        <f>VLOOKUP($B46,$B$9:$BH$11,C$20)</f>
        <v>24700</v>
      </c>
      <c r="D46" s="14">
        <v>23623.479</v>
      </c>
      <c r="E46" s="14">
        <f aca="true" t="shared" si="31" ref="E46:E60">+C46-D46</f>
        <v>1076.5210000000006</v>
      </c>
      <c r="F46" s="46">
        <f aca="true" t="shared" si="32" ref="F46:F60">+E46/D46</f>
        <v>0.045569960292470076</v>
      </c>
      <c r="G46" s="35">
        <f>VLOOKUP($B46,$B$9:$BH$11,G$20)</f>
        <v>28700</v>
      </c>
      <c r="H46" s="14">
        <f t="shared" si="9"/>
        <v>34048.68507000001</v>
      </c>
      <c r="I46" s="14">
        <f t="shared" si="21"/>
        <v>-5348.685070000007</v>
      </c>
      <c r="J46" s="46">
        <f t="shared" si="22"/>
        <v>-0.15708932838386425</v>
      </c>
      <c r="K46" s="35">
        <f>VLOOKUP($B46,$B$9:$BH$11,K$20)</f>
        <v>7100</v>
      </c>
      <c r="L46" s="14">
        <f t="shared" si="10"/>
        <v>5511.45105</v>
      </c>
      <c r="M46" s="14">
        <f t="shared" si="23"/>
        <v>1588.5489500000003</v>
      </c>
      <c r="N46" s="14"/>
      <c r="O46" s="14"/>
      <c r="P46" s="14"/>
      <c r="Q46" s="14"/>
      <c r="R46" s="35">
        <f>VLOOKUP($B46,$B$9:$BH$11,R$20)</f>
        <v>2000</v>
      </c>
      <c r="S46" s="14">
        <f t="shared" si="11"/>
        <v>9345.60138</v>
      </c>
      <c r="T46" s="14">
        <f t="shared" si="24"/>
        <v>-7345.60138</v>
      </c>
      <c r="U46" s="35">
        <f>VLOOKUP($B46,$B$9:$BH$11,U$20)</f>
        <v>2400</v>
      </c>
      <c r="V46" s="14"/>
      <c r="W46" s="35">
        <f>VLOOKUP($B46,$B$9:$BH$11,W$20)</f>
        <v>57500</v>
      </c>
      <c r="X46" s="14">
        <f t="shared" si="12"/>
        <v>172790.15258999998</v>
      </c>
      <c r="Y46" s="14">
        <f t="shared" si="25"/>
        <v>-115290.15258999998</v>
      </c>
      <c r="Z46" s="14">
        <f t="shared" si="13"/>
        <v>52184.91179473478</v>
      </c>
      <c r="AA46" s="14">
        <f t="shared" si="14"/>
        <v>5315.088205265223</v>
      </c>
      <c r="AB46" s="14"/>
      <c r="AC46" s="14"/>
      <c r="AD46" s="14"/>
      <c r="AE46" s="35">
        <f>VLOOKUP($B46,$B$9:$BH$11,AE$20)</f>
        <v>40000</v>
      </c>
      <c r="AF46" s="14">
        <f t="shared" si="15"/>
        <v>26282.4837</v>
      </c>
      <c r="AG46" s="14">
        <f t="shared" si="26"/>
        <v>13717.5163</v>
      </c>
      <c r="AH46" s="14"/>
      <c r="AI46" s="14"/>
      <c r="AJ46" s="14"/>
      <c r="AK46" s="14"/>
      <c r="AL46" s="14"/>
      <c r="AM46" s="14"/>
      <c r="AN46" s="35">
        <f>VLOOKUP($B46,$B$9:$BH$11,AN$20)</f>
        <v>600</v>
      </c>
      <c r="AO46" s="14">
        <f t="shared" si="16"/>
        <v>2684.7440400000005</v>
      </c>
      <c r="AP46" s="35">
        <f>VLOOKUP($B46,$B$9:$BH$11,AP$20)</f>
        <v>12800</v>
      </c>
      <c r="AQ46" s="14">
        <f t="shared" si="17"/>
        <v>6675.07545000001</v>
      </c>
      <c r="AR46" s="14">
        <f t="shared" si="27"/>
        <v>6124.92454999999</v>
      </c>
      <c r="AS46" s="14"/>
      <c r="AT46" s="35">
        <f>VLOOKUP($B46,$B$9:$BH$11,AT$20)</f>
        <v>20000</v>
      </c>
      <c r="AU46" s="14">
        <f t="shared" si="18"/>
        <v>20330.58852</v>
      </c>
      <c r="AV46" s="14">
        <f t="shared" si="28"/>
        <v>-330.58852000000115</v>
      </c>
      <c r="AW46" s="35">
        <f>VLOOKUP($B46,$B$9:$BH$11,AW$20)</f>
        <v>1400</v>
      </c>
      <c r="AX46" s="14"/>
      <c r="AY46" s="14"/>
      <c r="AZ46" s="14"/>
      <c r="BA46" s="45">
        <f>VLOOKUP($B46,$B$9:$BH$11,BA$20)</f>
        <v>132300</v>
      </c>
      <c r="BB46" s="35">
        <v>18000</v>
      </c>
      <c r="BC46" s="14">
        <f t="shared" si="19"/>
        <v>16418.16918</v>
      </c>
      <c r="BD46" s="14">
        <f t="shared" si="29"/>
        <v>1581.8308199999992</v>
      </c>
      <c r="BE46" s="14">
        <f t="shared" si="20"/>
        <v>39527</v>
      </c>
      <c r="BF46" s="14">
        <f t="shared" si="20"/>
        <v>226.77588</v>
      </c>
      <c r="BG46" s="14"/>
      <c r="BH46" s="14"/>
      <c r="BI46" s="14">
        <f t="shared" si="30"/>
        <v>0</v>
      </c>
    </row>
    <row r="47" spans="1:61" ht="12.75">
      <c r="A47" s="13">
        <v>1995</v>
      </c>
      <c r="B47" s="13">
        <v>2</v>
      </c>
      <c r="C47" s="35">
        <f aca="true" t="shared" si="33" ref="C47:C62">VLOOKUP($B47,$B$9:$BH$11,C$20)</f>
        <v>33700</v>
      </c>
      <c r="D47" s="14">
        <v>20706.486</v>
      </c>
      <c r="E47" s="14">
        <f t="shared" si="31"/>
        <v>12993.514</v>
      </c>
      <c r="F47" s="46">
        <f t="shared" si="32"/>
        <v>0.6275093707353337</v>
      </c>
      <c r="G47" s="35">
        <f aca="true" t="shared" si="34" ref="G47:G62">VLOOKUP($B47,$B$9:$BH$11,G$20)</f>
        <v>25700</v>
      </c>
      <c r="H47" s="14">
        <f t="shared" si="9"/>
        <v>40026.77568</v>
      </c>
      <c r="I47" s="14">
        <f t="shared" si="21"/>
        <v>-14326.775679999999</v>
      </c>
      <c r="J47" s="46">
        <f t="shared" si="22"/>
        <v>-0.3579297966575558</v>
      </c>
      <c r="K47" s="35">
        <f aca="true" t="shared" si="35" ref="K47:K62">VLOOKUP($B47,$B$9:$BH$11,K$20)</f>
        <v>6800</v>
      </c>
      <c r="L47" s="14">
        <f t="shared" si="10"/>
        <v>7047.344039999999</v>
      </c>
      <c r="M47" s="14">
        <f t="shared" si="23"/>
        <v>-247.34403999999904</v>
      </c>
      <c r="N47" s="14"/>
      <c r="O47" s="14"/>
      <c r="P47" s="14"/>
      <c r="Q47" s="14"/>
      <c r="R47" s="35">
        <f aca="true" t="shared" si="36" ref="R47:R62">VLOOKUP($B47,$B$9:$BH$11,R$20)</f>
        <v>1700</v>
      </c>
      <c r="S47" s="14">
        <f t="shared" si="11"/>
        <v>6276.333810000001</v>
      </c>
      <c r="T47" s="14">
        <f t="shared" si="24"/>
        <v>-4576.333810000001</v>
      </c>
      <c r="U47" s="35">
        <f aca="true" t="shared" si="37" ref="U47:U62">VLOOKUP($B47,$B$9:$BH$11,U$20)</f>
        <v>2400</v>
      </c>
      <c r="V47" s="14"/>
      <c r="W47" s="35">
        <f aca="true" t="shared" si="38" ref="W47:W62">VLOOKUP($B47,$B$9:$BH$11,W$20)</f>
        <v>85700</v>
      </c>
      <c r="X47" s="14">
        <f t="shared" si="12"/>
        <v>145608.33873</v>
      </c>
      <c r="Y47" s="14">
        <f t="shared" si="25"/>
        <v>-59908.33872999999</v>
      </c>
      <c r="Z47" s="14">
        <f t="shared" si="13"/>
        <v>67887.01297078199</v>
      </c>
      <c r="AA47" s="14">
        <f t="shared" si="14"/>
        <v>17812.987029218013</v>
      </c>
      <c r="AB47" s="14"/>
      <c r="AC47" s="14"/>
      <c r="AD47" s="14"/>
      <c r="AE47" s="35">
        <f aca="true" t="shared" si="39" ref="AE47:AE62">VLOOKUP($B47,$B$9:$BH$11,AE$20)</f>
        <v>37400</v>
      </c>
      <c r="AF47" s="14">
        <f t="shared" si="15"/>
        <v>32695.684169999997</v>
      </c>
      <c r="AG47" s="14">
        <f t="shared" si="26"/>
        <v>4704.315830000003</v>
      </c>
      <c r="AH47" s="14"/>
      <c r="AI47" s="14"/>
      <c r="AJ47" s="14"/>
      <c r="AK47" s="14"/>
      <c r="AL47" s="14"/>
      <c r="AM47" s="14"/>
      <c r="AN47" s="35">
        <f aca="true" t="shared" si="40" ref="AN47:AN62">VLOOKUP($B47,$B$9:$BH$11,AN$20)</f>
        <v>500</v>
      </c>
      <c r="AO47" s="14">
        <f t="shared" si="16"/>
        <v>1916.3315400000013</v>
      </c>
      <c r="AP47" s="35">
        <f aca="true" t="shared" si="41" ref="AP47:AP62">VLOOKUP($B47,$B$9:$BH$11,AP$20)</f>
        <v>15000</v>
      </c>
      <c r="AQ47" s="14">
        <f t="shared" si="17"/>
        <v>17598.192989999963</v>
      </c>
      <c r="AR47" s="14">
        <f t="shared" si="27"/>
        <v>-2598.192989999963</v>
      </c>
      <c r="AS47" s="14"/>
      <c r="AT47" s="35">
        <f aca="true" t="shared" si="42" ref="AT47:AT62">VLOOKUP($B47,$B$9:$BH$11,AT$20)</f>
        <v>20000</v>
      </c>
      <c r="AU47" s="14">
        <f t="shared" si="18"/>
        <v>17668.15323000001</v>
      </c>
      <c r="AV47" s="14">
        <f t="shared" si="28"/>
        <v>2331.846769999989</v>
      </c>
      <c r="AW47" s="35">
        <f aca="true" t="shared" si="43" ref="AW47:AW62">VLOOKUP($B47,$B$9:$BH$11,AW$20)</f>
        <v>1400</v>
      </c>
      <c r="AX47" s="14"/>
      <c r="AY47" s="14"/>
      <c r="AZ47" s="14"/>
      <c r="BA47" s="45">
        <f aca="true" t="shared" si="44" ref="BA47:BA62">VLOOKUP($B47,$B$9:$BH$11,BA$20)</f>
        <v>160000</v>
      </c>
      <c r="BB47" s="35">
        <v>18000</v>
      </c>
      <c r="BC47" s="14">
        <f t="shared" si="19"/>
        <v>13620.751080000002</v>
      </c>
      <c r="BD47" s="14">
        <f t="shared" si="29"/>
        <v>4379.248919999998</v>
      </c>
      <c r="BE47" s="14">
        <f t="shared" si="20"/>
        <v>31557.81530722242</v>
      </c>
      <c r="BF47" s="14">
        <f t="shared" si="20"/>
        <v>131.63154</v>
      </c>
      <c r="BG47" s="14"/>
      <c r="BH47" s="14"/>
      <c r="BI47" s="14">
        <f t="shared" si="30"/>
        <v>0</v>
      </c>
    </row>
    <row r="48" spans="1:61" ht="12.75">
      <c r="A48" s="13">
        <v>1996</v>
      </c>
      <c r="B48" s="13">
        <v>2</v>
      </c>
      <c r="C48" s="35">
        <f t="shared" si="33"/>
        <v>33700</v>
      </c>
      <c r="D48" s="14">
        <v>30421.203</v>
      </c>
      <c r="E48" s="14">
        <f t="shared" si="31"/>
        <v>3278.7969999999987</v>
      </c>
      <c r="F48" s="46">
        <f t="shared" si="32"/>
        <v>0.10777999147502479</v>
      </c>
      <c r="G48" s="35">
        <f t="shared" si="34"/>
        <v>25700</v>
      </c>
      <c r="H48" s="14">
        <f t="shared" si="9"/>
        <v>39133.69197</v>
      </c>
      <c r="I48" s="14">
        <f t="shared" si="21"/>
        <v>-13433.69197</v>
      </c>
      <c r="J48" s="46">
        <f t="shared" si="22"/>
        <v>-0.34327688735063144</v>
      </c>
      <c r="K48" s="35">
        <f t="shared" si="35"/>
        <v>6800</v>
      </c>
      <c r="L48" s="14">
        <f t="shared" si="10"/>
        <v>7659.853080000003</v>
      </c>
      <c r="M48" s="14">
        <f t="shared" si="23"/>
        <v>-859.8530800000026</v>
      </c>
      <c r="N48" s="14"/>
      <c r="O48" s="14"/>
      <c r="P48" s="14"/>
      <c r="Q48" s="14"/>
      <c r="R48" s="35">
        <f t="shared" si="36"/>
        <v>1700</v>
      </c>
      <c r="S48" s="14">
        <f t="shared" si="11"/>
        <v>5359.21614</v>
      </c>
      <c r="T48" s="14">
        <f t="shared" si="24"/>
        <v>-3659.2161400000005</v>
      </c>
      <c r="U48" s="35">
        <f t="shared" si="37"/>
        <v>2400</v>
      </c>
      <c r="V48" s="14"/>
      <c r="W48" s="35">
        <f t="shared" si="38"/>
        <v>85700</v>
      </c>
      <c r="X48" s="14">
        <f t="shared" si="12"/>
        <v>251112.50529000003</v>
      </c>
      <c r="Y48" s="14">
        <f t="shared" si="25"/>
        <v>-165412.50529000003</v>
      </c>
      <c r="Z48" s="14">
        <f t="shared" si="13"/>
        <v>80850.86592565829</v>
      </c>
      <c r="AA48" s="14">
        <f t="shared" si="14"/>
        <v>4849.1340743417095</v>
      </c>
      <c r="AB48" s="14"/>
      <c r="AC48" s="14"/>
      <c r="AD48" s="14"/>
      <c r="AE48" s="35">
        <f t="shared" si="39"/>
        <v>37400</v>
      </c>
      <c r="AF48" s="14">
        <f t="shared" si="15"/>
        <v>30261.412859999997</v>
      </c>
      <c r="AG48" s="14">
        <f t="shared" si="26"/>
        <v>7138.587140000003</v>
      </c>
      <c r="AH48" s="14"/>
      <c r="AI48" s="14"/>
      <c r="AJ48" s="14"/>
      <c r="AK48" s="14"/>
      <c r="AL48" s="14"/>
      <c r="AM48" s="14"/>
      <c r="AN48" s="35">
        <f t="shared" si="40"/>
        <v>500</v>
      </c>
      <c r="AO48" s="14">
        <f t="shared" si="16"/>
        <v>1691.2412100000001</v>
      </c>
      <c r="AP48" s="35">
        <f t="shared" si="41"/>
        <v>15000</v>
      </c>
      <c r="AQ48" s="14">
        <f t="shared" si="17"/>
        <v>12887.99292</v>
      </c>
      <c r="AR48" s="14">
        <f t="shared" si="27"/>
        <v>2112.0070799999994</v>
      </c>
      <c r="AS48" s="14"/>
      <c r="AT48" s="35">
        <f t="shared" si="42"/>
        <v>20000</v>
      </c>
      <c r="AU48" s="14">
        <f t="shared" si="18"/>
        <v>18977.25051000001</v>
      </c>
      <c r="AV48" s="14">
        <f t="shared" si="28"/>
        <v>1022.749489999991</v>
      </c>
      <c r="AW48" s="35">
        <f t="shared" si="43"/>
        <v>1400</v>
      </c>
      <c r="AX48" s="14"/>
      <c r="AY48" s="14"/>
      <c r="AZ48" s="14"/>
      <c r="BA48" s="45">
        <f t="shared" si="44"/>
        <v>160000</v>
      </c>
      <c r="BB48" s="35">
        <v>18000</v>
      </c>
      <c r="BC48" s="14">
        <f t="shared" si="19"/>
        <v>14140.951470000002</v>
      </c>
      <c r="BD48" s="14">
        <f t="shared" si="29"/>
        <v>3859.048529999998</v>
      </c>
      <c r="BE48" s="14">
        <f t="shared" si="20"/>
        <v>14031.090190441968</v>
      </c>
      <c r="BF48" s="14">
        <f t="shared" si="20"/>
        <v>178.33119000000002</v>
      </c>
      <c r="BG48" s="14"/>
      <c r="BH48" s="14"/>
      <c r="BI48" s="14">
        <f t="shared" si="30"/>
        <v>0</v>
      </c>
    </row>
    <row r="49" spans="1:61" ht="12.75">
      <c r="A49" s="12">
        <v>1997</v>
      </c>
      <c r="B49" s="12">
        <v>1</v>
      </c>
      <c r="C49" s="35">
        <f t="shared" si="33"/>
        <v>23870</v>
      </c>
      <c r="D49" s="14">
        <v>19863.711</v>
      </c>
      <c r="E49" s="14">
        <f t="shared" si="31"/>
        <v>4006.2890000000007</v>
      </c>
      <c r="F49" s="46">
        <f t="shared" si="32"/>
        <v>0.20168884857416627</v>
      </c>
      <c r="G49" s="35">
        <f t="shared" si="34"/>
        <v>24450</v>
      </c>
      <c r="H49" s="14">
        <f t="shared" si="9"/>
        <v>33775.92342000001</v>
      </c>
      <c r="I49" s="14">
        <f t="shared" si="21"/>
        <v>-9325.923420000006</v>
      </c>
      <c r="J49" s="46">
        <f t="shared" si="22"/>
        <v>-0.27611157521981394</v>
      </c>
      <c r="K49" s="35">
        <f t="shared" si="35"/>
        <v>7100</v>
      </c>
      <c r="L49" s="14">
        <f t="shared" si="10"/>
        <v>6313.2771</v>
      </c>
      <c r="M49" s="14">
        <f t="shared" si="23"/>
        <v>786.7228999999998</v>
      </c>
      <c r="N49" s="14"/>
      <c r="O49" s="14"/>
      <c r="P49" s="14"/>
      <c r="Q49" s="14"/>
      <c r="R49" s="35">
        <f t="shared" si="36"/>
        <v>1500</v>
      </c>
      <c r="S49" s="14">
        <f t="shared" si="11"/>
        <v>5075.547990000001</v>
      </c>
      <c r="T49" s="14">
        <f t="shared" si="24"/>
        <v>-3575.547990000001</v>
      </c>
      <c r="U49" s="35">
        <f t="shared" si="37"/>
        <v>2500</v>
      </c>
      <c r="V49" s="14"/>
      <c r="W49" s="35">
        <f t="shared" si="38"/>
        <v>113100</v>
      </c>
      <c r="X49" s="14">
        <f t="shared" si="12"/>
        <v>237185.73765000002</v>
      </c>
      <c r="Y49" s="14">
        <f t="shared" si="25"/>
        <v>-124085.73765000002</v>
      </c>
      <c r="Z49" s="14">
        <f t="shared" si="13"/>
        <v>114039.4097180838</v>
      </c>
      <c r="AA49" s="14">
        <f t="shared" si="14"/>
        <v>-939.4097180837998</v>
      </c>
      <c r="AB49" s="14"/>
      <c r="AC49" s="14"/>
      <c r="AD49" s="14"/>
      <c r="AE49" s="35">
        <f t="shared" si="39"/>
        <v>35200</v>
      </c>
      <c r="AF49" s="14">
        <f t="shared" si="15"/>
        <v>32505.29634</v>
      </c>
      <c r="AG49" s="14">
        <f t="shared" si="26"/>
        <v>2694.703659999999</v>
      </c>
      <c r="AH49" s="14"/>
      <c r="AI49" s="14"/>
      <c r="AJ49" s="14"/>
      <c r="AK49" s="14"/>
      <c r="AL49" s="14"/>
      <c r="AM49" s="14"/>
      <c r="AN49" s="35">
        <f t="shared" si="40"/>
        <v>500</v>
      </c>
      <c r="AO49" s="14">
        <f t="shared" si="16"/>
        <v>2131.9827900000005</v>
      </c>
      <c r="AP49" s="35">
        <f t="shared" si="41"/>
        <v>16300</v>
      </c>
      <c r="AQ49" s="14">
        <f t="shared" si="17"/>
        <v>10829.063850000017</v>
      </c>
      <c r="AR49" s="14">
        <f t="shared" si="27"/>
        <v>5470.936149999983</v>
      </c>
      <c r="AS49" s="14"/>
      <c r="AT49" s="35">
        <f t="shared" si="42"/>
        <v>20000</v>
      </c>
      <c r="AU49" s="14">
        <f t="shared" si="18"/>
        <v>13491.69744</v>
      </c>
      <c r="AV49" s="14">
        <f t="shared" si="28"/>
        <v>6508.30256</v>
      </c>
      <c r="AW49" s="35">
        <f t="shared" si="43"/>
        <v>1400</v>
      </c>
      <c r="AX49" s="14"/>
      <c r="AY49" s="14"/>
      <c r="AZ49" s="14"/>
      <c r="BA49" s="45">
        <f t="shared" si="44"/>
        <v>186500</v>
      </c>
      <c r="BB49" s="35">
        <v>18000</v>
      </c>
      <c r="BC49" s="14">
        <f t="shared" si="19"/>
        <v>12678.498884999999</v>
      </c>
      <c r="BD49" s="14">
        <f t="shared" si="29"/>
        <v>5321.501115000001</v>
      </c>
      <c r="BE49" s="14">
        <f t="shared" si="20"/>
        <v>28.55910887531435</v>
      </c>
      <c r="BF49" s="14">
        <f t="shared" si="20"/>
        <v>497.87181</v>
      </c>
      <c r="BG49" s="14"/>
      <c r="BH49" s="14"/>
      <c r="BI49" s="14">
        <f t="shared" si="30"/>
        <v>0</v>
      </c>
    </row>
    <row r="50" spans="1:61" ht="12.75">
      <c r="A50" s="12">
        <v>1998</v>
      </c>
      <c r="B50" s="12">
        <v>1</v>
      </c>
      <c r="C50" s="35">
        <f t="shared" si="33"/>
        <v>23870</v>
      </c>
      <c r="D50" s="14">
        <v>24287.784</v>
      </c>
      <c r="E50" s="14">
        <f t="shared" si="31"/>
        <v>-417.78399999999965</v>
      </c>
      <c r="F50" s="46">
        <f t="shared" si="32"/>
        <v>-0.017201404623822397</v>
      </c>
      <c r="G50" s="35">
        <f t="shared" si="34"/>
        <v>24450</v>
      </c>
      <c r="H50" s="14">
        <f t="shared" si="9"/>
        <v>34263.10686</v>
      </c>
      <c r="I50" s="14">
        <f t="shared" si="21"/>
        <v>-9813.10686</v>
      </c>
      <c r="J50" s="46">
        <f t="shared" si="22"/>
        <v>-0.2864044670583034</v>
      </c>
      <c r="K50" s="35">
        <f t="shared" si="35"/>
        <v>7100</v>
      </c>
      <c r="L50" s="14">
        <f t="shared" si="10"/>
        <v>8234.903250000005</v>
      </c>
      <c r="M50" s="14">
        <f t="shared" si="23"/>
        <v>-1134.9032500000048</v>
      </c>
      <c r="N50" s="14"/>
      <c r="O50" s="14"/>
      <c r="P50" s="14"/>
      <c r="Q50" s="14"/>
      <c r="R50" s="35">
        <f t="shared" si="36"/>
        <v>1500</v>
      </c>
      <c r="S50" s="14">
        <f t="shared" si="11"/>
        <v>212.08185</v>
      </c>
      <c r="T50" s="14">
        <f t="shared" si="24"/>
        <v>1287.91815</v>
      </c>
      <c r="U50" s="35">
        <f t="shared" si="37"/>
        <v>2500</v>
      </c>
      <c r="V50" s="14"/>
      <c r="W50" s="35">
        <f t="shared" si="38"/>
        <v>113100</v>
      </c>
      <c r="X50" s="14">
        <f t="shared" si="12"/>
        <v>191824.79112</v>
      </c>
      <c r="Y50" s="14">
        <f t="shared" si="25"/>
        <v>-78724.79112000001</v>
      </c>
      <c r="Z50" s="14">
        <f t="shared" si="13"/>
        <v>73160.29317763726</v>
      </c>
      <c r="AA50" s="14">
        <f t="shared" si="14"/>
        <v>39939.70682236274</v>
      </c>
      <c r="AB50" s="14"/>
      <c r="AC50" s="14"/>
      <c r="AD50" s="14"/>
      <c r="AE50" s="35">
        <f t="shared" si="39"/>
        <v>35200</v>
      </c>
      <c r="AF50" s="14">
        <f t="shared" si="15"/>
        <v>29318.23857</v>
      </c>
      <c r="AG50" s="14">
        <f t="shared" si="26"/>
        <v>5881.761429999999</v>
      </c>
      <c r="AH50" s="14"/>
      <c r="AI50" s="14"/>
      <c r="AJ50" s="14"/>
      <c r="AK50" s="14"/>
      <c r="AL50" s="14"/>
      <c r="AM50" s="14"/>
      <c r="AN50" s="35">
        <f t="shared" si="40"/>
        <v>500</v>
      </c>
      <c r="AO50" s="14">
        <f t="shared" si="16"/>
        <v>0</v>
      </c>
      <c r="AP50" s="35">
        <f t="shared" si="41"/>
        <v>16300</v>
      </c>
      <c r="AQ50" s="14">
        <f t="shared" si="17"/>
        <v>10426.871790000017</v>
      </c>
      <c r="AR50" s="14">
        <f t="shared" si="27"/>
        <v>5873.128209999983</v>
      </c>
      <c r="AS50" s="14"/>
      <c r="AT50" s="35">
        <f t="shared" si="42"/>
        <v>20000</v>
      </c>
      <c r="AU50" s="14">
        <f t="shared" si="18"/>
        <v>15035.165490000001</v>
      </c>
      <c r="AV50" s="14">
        <f t="shared" si="28"/>
        <v>4964.834509999999</v>
      </c>
      <c r="AW50" s="35">
        <f t="shared" si="43"/>
        <v>1400</v>
      </c>
      <c r="AX50" s="14"/>
      <c r="AY50" s="14"/>
      <c r="AZ50" s="14"/>
      <c r="BA50" s="45">
        <f t="shared" si="44"/>
        <v>186500</v>
      </c>
      <c r="BB50" s="35">
        <v>18000</v>
      </c>
      <c r="BC50" s="14">
        <f t="shared" si="19"/>
        <v>16702.4124</v>
      </c>
      <c r="BD50" s="14">
        <f t="shared" si="29"/>
        <v>1297.587599999999</v>
      </c>
      <c r="BE50" s="14">
        <f t="shared" si="20"/>
        <v>17141.1771469637</v>
      </c>
      <c r="BF50" s="14">
        <f t="shared" si="20"/>
        <v>110.86953</v>
      </c>
      <c r="BG50" s="14"/>
      <c r="BH50" s="14"/>
      <c r="BI50" s="14">
        <f t="shared" si="30"/>
        <v>0</v>
      </c>
    </row>
    <row r="51" spans="1:61" ht="12.75">
      <c r="A51" s="13">
        <v>1999</v>
      </c>
      <c r="B51" s="13">
        <v>2</v>
      </c>
      <c r="C51" s="35">
        <f t="shared" si="33"/>
        <v>33700</v>
      </c>
      <c r="D51" s="14">
        <v>35469.921</v>
      </c>
      <c r="E51" s="14">
        <f t="shared" si="31"/>
        <v>-1769.921000000002</v>
      </c>
      <c r="F51" s="46">
        <f t="shared" si="32"/>
        <v>-0.04989920896638033</v>
      </c>
      <c r="G51" s="35">
        <f t="shared" si="34"/>
        <v>25700</v>
      </c>
      <c r="H51" s="14">
        <f t="shared" si="9"/>
        <v>39157.66644</v>
      </c>
      <c r="I51" s="14">
        <f t="shared" si="21"/>
        <v>-13457.66644</v>
      </c>
      <c r="J51" s="46">
        <f t="shared" si="22"/>
        <v>-0.3436789692414572</v>
      </c>
      <c r="K51" s="35">
        <f t="shared" si="35"/>
        <v>6800</v>
      </c>
      <c r="L51" s="14">
        <f t="shared" si="10"/>
        <v>9284.54481</v>
      </c>
      <c r="M51" s="14">
        <f t="shared" si="23"/>
        <v>-2484.5448099999994</v>
      </c>
      <c r="N51" s="14"/>
      <c r="O51" s="14"/>
      <c r="P51" s="14"/>
      <c r="Q51" s="14"/>
      <c r="R51" s="35">
        <f t="shared" si="36"/>
        <v>1700</v>
      </c>
      <c r="S51" s="14">
        <f t="shared" si="11"/>
        <v>0</v>
      </c>
      <c r="T51" s="14"/>
      <c r="U51" s="35">
        <f t="shared" si="37"/>
        <v>2400</v>
      </c>
      <c r="V51" s="14"/>
      <c r="W51" s="35">
        <f t="shared" si="38"/>
        <v>85700</v>
      </c>
      <c r="X51" s="14">
        <f t="shared" si="12"/>
        <v>203548.58457000004</v>
      </c>
      <c r="Y51" s="14">
        <f t="shared" si="25"/>
        <v>-117848.58457000004</v>
      </c>
      <c r="Z51" s="14">
        <f t="shared" si="13"/>
        <v>65596.37239154553</v>
      </c>
      <c r="AA51" s="14">
        <f t="shared" si="14"/>
        <v>20103.627608454466</v>
      </c>
      <c r="AB51" s="14"/>
      <c r="AC51" s="14"/>
      <c r="AD51" s="14"/>
      <c r="AE51" s="35">
        <f t="shared" si="39"/>
        <v>37400</v>
      </c>
      <c r="AF51" s="14">
        <f t="shared" si="15"/>
        <v>37657.170000000006</v>
      </c>
      <c r="AG51" s="14">
        <f t="shared" si="26"/>
        <v>-257.17000000000553</v>
      </c>
      <c r="AH51" s="14"/>
      <c r="AI51" s="14"/>
      <c r="AJ51" s="14"/>
      <c r="AK51" s="14"/>
      <c r="AL51" s="14"/>
      <c r="AM51" s="14"/>
      <c r="AN51" s="35">
        <f t="shared" si="40"/>
        <v>500</v>
      </c>
      <c r="AO51" s="14">
        <f t="shared" si="16"/>
        <v>0</v>
      </c>
      <c r="AP51" s="35">
        <f t="shared" si="41"/>
        <v>15000</v>
      </c>
      <c r="AQ51" s="14">
        <f t="shared" si="17"/>
        <v>10233.509459999985</v>
      </c>
      <c r="AR51" s="14">
        <f t="shared" si="27"/>
        <v>4766.490540000015</v>
      </c>
      <c r="AS51" s="14"/>
      <c r="AT51" s="35">
        <f t="shared" si="42"/>
        <v>20000</v>
      </c>
      <c r="AU51" s="14">
        <f t="shared" si="18"/>
        <v>14911.06935000002</v>
      </c>
      <c r="AV51" s="14">
        <f t="shared" si="28"/>
        <v>5088.93064999998</v>
      </c>
      <c r="AW51" s="35">
        <f t="shared" si="43"/>
        <v>1400</v>
      </c>
      <c r="AX51" s="14"/>
      <c r="AY51" s="14"/>
      <c r="AZ51" s="14"/>
      <c r="BA51" s="45">
        <f t="shared" si="44"/>
        <v>160000</v>
      </c>
      <c r="BB51" s="35">
        <v>18000</v>
      </c>
      <c r="BC51" s="14">
        <f t="shared" si="19"/>
        <v>19372.08564</v>
      </c>
      <c r="BD51" s="14">
        <f t="shared" si="29"/>
        <v>-1372.0856400000011</v>
      </c>
      <c r="BE51" s="14">
        <f t="shared" si="20"/>
        <v>36012.57458617799</v>
      </c>
      <c r="BF51" s="14">
        <f t="shared" si="20"/>
        <v>166.39353</v>
      </c>
      <c r="BG51" s="14"/>
      <c r="BH51" s="14"/>
      <c r="BI51" s="14">
        <f t="shared" si="30"/>
        <v>0</v>
      </c>
    </row>
    <row r="52" spans="1:61" ht="12.75">
      <c r="A52" s="11">
        <v>2000</v>
      </c>
      <c r="B52" s="11">
        <v>3</v>
      </c>
      <c r="C52" s="35">
        <f t="shared" si="33"/>
        <v>24700</v>
      </c>
      <c r="D52" s="14">
        <v>34674.738000000005</v>
      </c>
      <c r="E52" s="14">
        <f t="shared" si="31"/>
        <v>-9974.738000000005</v>
      </c>
      <c r="F52" s="46">
        <f t="shared" si="32"/>
        <v>-0.2876658505682149</v>
      </c>
      <c r="G52" s="35">
        <f t="shared" si="34"/>
        <v>28700</v>
      </c>
      <c r="H52" s="14">
        <f t="shared" si="9"/>
        <v>39361.63782</v>
      </c>
      <c r="I52" s="14">
        <f t="shared" si="21"/>
        <v>-10661.637820000004</v>
      </c>
      <c r="J52" s="46">
        <f t="shared" si="22"/>
        <v>-0.27086367362952385</v>
      </c>
      <c r="K52" s="35">
        <f t="shared" si="35"/>
        <v>7100</v>
      </c>
      <c r="L52" s="14">
        <f t="shared" si="10"/>
        <v>7936.620390000001</v>
      </c>
      <c r="M52" s="14">
        <f t="shared" si="23"/>
        <v>-836.620390000001</v>
      </c>
      <c r="N52" s="14"/>
      <c r="O52" s="14"/>
      <c r="P52" s="14"/>
      <c r="Q52" s="14"/>
      <c r="R52" s="35">
        <f t="shared" si="36"/>
        <v>2000</v>
      </c>
      <c r="S52" s="14">
        <f t="shared" si="11"/>
        <v>0</v>
      </c>
      <c r="T52" s="14"/>
      <c r="U52" s="35">
        <f t="shared" si="37"/>
        <v>2400</v>
      </c>
      <c r="V52" s="14"/>
      <c r="W52" s="35">
        <f t="shared" si="38"/>
        <v>57500</v>
      </c>
      <c r="X52" s="14">
        <f t="shared" si="12"/>
        <v>184914.71034</v>
      </c>
      <c r="Y52" s="14">
        <f t="shared" si="25"/>
        <v>-127414.71033999999</v>
      </c>
      <c r="Z52" s="14">
        <f t="shared" si="13"/>
        <v>60767.70456331072</v>
      </c>
      <c r="AA52" s="14">
        <f t="shared" si="14"/>
        <v>-3267.704563310719</v>
      </c>
      <c r="AB52" s="14"/>
      <c r="AC52" s="14"/>
      <c r="AD52" s="14"/>
      <c r="AE52" s="35">
        <f t="shared" si="39"/>
        <v>40000</v>
      </c>
      <c r="AF52" s="14">
        <f t="shared" si="15"/>
        <v>31491.68589</v>
      </c>
      <c r="AG52" s="14">
        <f t="shared" si="26"/>
        <v>8508.31411</v>
      </c>
      <c r="AH52" s="14"/>
      <c r="AI52" s="14"/>
      <c r="AJ52" s="14"/>
      <c r="AK52" s="14"/>
      <c r="AL52" s="14"/>
      <c r="AM52" s="14"/>
      <c r="AN52" s="35">
        <f t="shared" si="40"/>
        <v>600</v>
      </c>
      <c r="AO52" s="14">
        <f t="shared" si="16"/>
        <v>0</v>
      </c>
      <c r="AP52" s="35">
        <f t="shared" si="41"/>
        <v>12800</v>
      </c>
      <c r="AQ52" s="14">
        <f t="shared" si="17"/>
        <v>17244.60425999999</v>
      </c>
      <c r="AR52" s="14">
        <f t="shared" si="27"/>
        <v>-4444.604259999989</v>
      </c>
      <c r="AS52" s="14"/>
      <c r="AT52" s="35">
        <f t="shared" si="42"/>
        <v>20000</v>
      </c>
      <c r="AU52" s="14">
        <f t="shared" si="18"/>
        <v>15925.195380000001</v>
      </c>
      <c r="AV52" s="14">
        <f t="shared" si="28"/>
        <v>4074.804619999999</v>
      </c>
      <c r="AW52" s="35">
        <f t="shared" si="43"/>
        <v>1400</v>
      </c>
      <c r="AX52" s="14"/>
      <c r="AY52" s="14"/>
      <c r="AZ52" s="14"/>
      <c r="BA52" s="45">
        <f t="shared" si="44"/>
        <v>132300</v>
      </c>
      <c r="BB52" s="35">
        <v>18000</v>
      </c>
      <c r="BC52" s="14">
        <f t="shared" si="19"/>
        <v>16658.1915</v>
      </c>
      <c r="BD52" s="14">
        <f t="shared" si="29"/>
        <v>1341.8084999999992</v>
      </c>
      <c r="BE52" s="14">
        <f t="shared" si="20"/>
        <v>42878.64606539701</v>
      </c>
      <c r="BF52" s="14">
        <f t="shared" si="20"/>
        <v>78.88374</v>
      </c>
      <c r="BG52" s="14"/>
      <c r="BH52" s="14"/>
      <c r="BI52" s="14">
        <f t="shared" si="30"/>
        <v>0</v>
      </c>
    </row>
    <row r="53" spans="1:61" ht="12.75">
      <c r="A53" s="13">
        <v>2001</v>
      </c>
      <c r="B53" s="13">
        <v>2</v>
      </c>
      <c r="C53" s="35">
        <f t="shared" si="33"/>
        <v>33700</v>
      </c>
      <c r="D53" s="14">
        <v>28953.783000000003</v>
      </c>
      <c r="E53" s="14">
        <f t="shared" si="31"/>
        <v>4746.216999999997</v>
      </c>
      <c r="F53" s="46">
        <f t="shared" si="32"/>
        <v>0.1639238989944767</v>
      </c>
      <c r="G53" s="35">
        <f t="shared" si="34"/>
        <v>25700</v>
      </c>
      <c r="H53" s="14">
        <f t="shared" si="9"/>
        <v>36521.68437</v>
      </c>
      <c r="I53" s="14">
        <f t="shared" si="21"/>
        <v>-10821.684370000003</v>
      </c>
      <c r="J53" s="46">
        <f t="shared" si="22"/>
        <v>-0.2963084686994682</v>
      </c>
      <c r="K53" s="35">
        <f t="shared" si="35"/>
        <v>6800</v>
      </c>
      <c r="L53" s="14">
        <f t="shared" si="10"/>
        <v>8078.206590000002</v>
      </c>
      <c r="M53" s="14">
        <f t="shared" si="23"/>
        <v>-1278.2065900000016</v>
      </c>
      <c r="N53" s="14"/>
      <c r="O53" s="14"/>
      <c r="P53" s="14"/>
      <c r="Q53" s="14"/>
      <c r="R53" s="35">
        <f t="shared" si="36"/>
        <v>1700</v>
      </c>
      <c r="S53" s="14">
        <f t="shared" si="11"/>
        <v>0</v>
      </c>
      <c r="T53" s="14"/>
      <c r="U53" s="35">
        <f t="shared" si="37"/>
        <v>2400</v>
      </c>
      <c r="V53" s="14"/>
      <c r="W53" s="35">
        <f t="shared" si="38"/>
        <v>85700</v>
      </c>
      <c r="X53" s="14">
        <f t="shared" si="12"/>
        <v>165059.08998000005</v>
      </c>
      <c r="Y53" s="14">
        <f t="shared" si="25"/>
        <v>-79359.08998000005</v>
      </c>
      <c r="Z53" s="14">
        <f t="shared" si="13"/>
        <v>61607.03142480237</v>
      </c>
      <c r="AA53" s="14">
        <f t="shared" si="14"/>
        <v>24092.96857519763</v>
      </c>
      <c r="AB53" s="14"/>
      <c r="AC53" s="14"/>
      <c r="AD53" s="14"/>
      <c r="AE53" s="35">
        <f t="shared" si="39"/>
        <v>37400</v>
      </c>
      <c r="AF53" s="14">
        <f t="shared" si="15"/>
        <v>34653.24228</v>
      </c>
      <c r="AG53" s="14">
        <f t="shared" si="26"/>
        <v>2746.7577200000014</v>
      </c>
      <c r="AH53" s="14"/>
      <c r="AI53" s="14"/>
      <c r="AJ53" s="14"/>
      <c r="AK53" s="14"/>
      <c r="AL53" s="14"/>
      <c r="AM53" s="14"/>
      <c r="AN53" s="35">
        <f t="shared" si="40"/>
        <v>500</v>
      </c>
      <c r="AO53" s="14">
        <f t="shared" si="16"/>
        <v>0</v>
      </c>
      <c r="AP53" s="35">
        <f t="shared" si="41"/>
        <v>15000</v>
      </c>
      <c r="AQ53" s="14">
        <f t="shared" si="17"/>
        <v>12320.04189</v>
      </c>
      <c r="AR53" s="14">
        <f t="shared" si="27"/>
        <v>2679.9581099999996</v>
      </c>
      <c r="AS53" s="14"/>
      <c r="AT53" s="35">
        <f t="shared" si="42"/>
        <v>20000</v>
      </c>
      <c r="AU53" s="14">
        <f t="shared" si="18"/>
        <v>14349.56307</v>
      </c>
      <c r="AV53" s="14">
        <f t="shared" si="28"/>
        <v>5650.43693</v>
      </c>
      <c r="AW53" s="35">
        <f t="shared" si="43"/>
        <v>1400</v>
      </c>
      <c r="AX53" s="14"/>
      <c r="AY53" s="14"/>
      <c r="AZ53" s="14"/>
      <c r="BA53" s="45">
        <f t="shared" si="44"/>
        <v>160000</v>
      </c>
      <c r="BB53" s="35">
        <v>18000</v>
      </c>
      <c r="BC53" s="14">
        <f t="shared" si="19"/>
        <v>14463.585570000001</v>
      </c>
      <c r="BD53" s="14">
        <f t="shared" si="29"/>
        <v>3536.414429999999</v>
      </c>
      <c r="BE53" s="14">
        <f t="shared" si="20"/>
        <v>41317.89076536104</v>
      </c>
      <c r="BF53" s="14">
        <f t="shared" si="20"/>
        <v>126.41625</v>
      </c>
      <c r="BG53" s="14"/>
      <c r="BH53" s="14"/>
      <c r="BI53" s="14">
        <f t="shared" si="30"/>
        <v>0</v>
      </c>
    </row>
    <row r="54" spans="1:61" ht="12.75">
      <c r="A54" s="13">
        <v>2002</v>
      </c>
      <c r="B54" s="13">
        <v>2</v>
      </c>
      <c r="C54" s="35">
        <f t="shared" si="33"/>
        <v>33700</v>
      </c>
      <c r="D54" s="14">
        <v>26030.841</v>
      </c>
      <c r="E54" s="14">
        <f t="shared" si="31"/>
        <v>7669.159</v>
      </c>
      <c r="F54" s="46">
        <f t="shared" si="32"/>
        <v>0.2946181800272991</v>
      </c>
      <c r="G54" s="35">
        <f t="shared" si="34"/>
        <v>25700</v>
      </c>
      <c r="H54" s="14">
        <f t="shared" si="9"/>
        <v>38544.542669999995</v>
      </c>
      <c r="I54" s="14">
        <f t="shared" si="21"/>
        <v>-12844.542669999995</v>
      </c>
      <c r="J54" s="46">
        <f t="shared" si="22"/>
        <v>-0.33323894331731596</v>
      </c>
      <c r="K54" s="35">
        <f t="shared" si="35"/>
        <v>6800</v>
      </c>
      <c r="L54" s="14">
        <f t="shared" si="10"/>
        <v>7920.439109999999</v>
      </c>
      <c r="M54" s="14">
        <f t="shared" si="23"/>
        <v>-1120.4391099999993</v>
      </c>
      <c r="N54" s="14"/>
      <c r="O54" s="14"/>
      <c r="P54" s="14"/>
      <c r="Q54" s="14"/>
      <c r="R54" s="35">
        <f t="shared" si="36"/>
        <v>1700</v>
      </c>
      <c r="S54" s="14">
        <f t="shared" si="11"/>
        <v>0</v>
      </c>
      <c r="T54" s="14"/>
      <c r="U54" s="35">
        <f t="shared" si="37"/>
        <v>2400</v>
      </c>
      <c r="V54" s="14"/>
      <c r="W54" s="35">
        <f t="shared" si="38"/>
        <v>85700</v>
      </c>
      <c r="X54" s="14">
        <f t="shared" si="12"/>
        <v>170874.75306000002</v>
      </c>
      <c r="Y54" s="14">
        <f t="shared" si="25"/>
        <v>-85174.75306000002</v>
      </c>
      <c r="Z54" s="14">
        <f t="shared" si="13"/>
        <v>74851.20362555601</v>
      </c>
      <c r="AA54" s="14">
        <f t="shared" si="14"/>
        <v>10848.796374443991</v>
      </c>
      <c r="AB54" s="14"/>
      <c r="AC54" s="14"/>
      <c r="AD54" s="14"/>
      <c r="AE54" s="35">
        <f t="shared" si="39"/>
        <v>37400</v>
      </c>
      <c r="AF54" s="14">
        <f t="shared" si="15"/>
        <v>34417.68170999999</v>
      </c>
      <c r="AG54" s="14">
        <f t="shared" si="26"/>
        <v>2982.31829000001</v>
      </c>
      <c r="AH54" s="14"/>
      <c r="AI54" s="14"/>
      <c r="AJ54" s="14"/>
      <c r="AK54" s="14"/>
      <c r="AL54" s="14"/>
      <c r="AM54" s="14"/>
      <c r="AN54" s="35">
        <f t="shared" si="40"/>
        <v>500</v>
      </c>
      <c r="AO54" s="14">
        <f t="shared" si="16"/>
        <v>0</v>
      </c>
      <c r="AP54" s="35">
        <f t="shared" si="41"/>
        <v>15000</v>
      </c>
      <c r="AQ54" s="14">
        <f t="shared" si="17"/>
        <v>11063.31564</v>
      </c>
      <c r="AR54" s="14">
        <f t="shared" si="27"/>
        <v>3936.6843599999993</v>
      </c>
      <c r="AS54" s="14"/>
      <c r="AT54" s="35">
        <f t="shared" si="42"/>
        <v>20000</v>
      </c>
      <c r="AU54" s="14">
        <f t="shared" si="18"/>
        <v>14114.061990000015</v>
      </c>
      <c r="AV54" s="14">
        <f t="shared" si="28"/>
        <v>5885.938009999985</v>
      </c>
      <c r="AW54" s="35">
        <f t="shared" si="43"/>
        <v>1400</v>
      </c>
      <c r="AX54" s="14"/>
      <c r="AY54" s="14"/>
      <c r="AZ54" s="14"/>
      <c r="BA54" s="45">
        <f t="shared" si="44"/>
        <v>160000</v>
      </c>
      <c r="BB54" s="35">
        <v>18000</v>
      </c>
      <c r="BC54" s="14">
        <f t="shared" si="19"/>
        <v>16651.8459</v>
      </c>
      <c r="BD54" s="14">
        <f t="shared" si="29"/>
        <v>1348.1540999999997</v>
      </c>
      <c r="BE54" s="14">
        <f t="shared" si="20"/>
        <v>31300.783327344576</v>
      </c>
      <c r="BF54" s="14">
        <f t="shared" si="20"/>
        <v>194.35383000000002</v>
      </c>
      <c r="BG54" s="14"/>
      <c r="BH54" s="14"/>
      <c r="BI54" s="14">
        <f t="shared" si="30"/>
        <v>0</v>
      </c>
    </row>
    <row r="55" spans="1:61" ht="12.75">
      <c r="A55" s="13">
        <v>2003</v>
      </c>
      <c r="B55" s="13">
        <v>2</v>
      </c>
      <c r="C55" s="35">
        <f t="shared" si="33"/>
        <v>33700</v>
      </c>
      <c r="D55" s="14">
        <v>26810.16</v>
      </c>
      <c r="E55" s="14">
        <f t="shared" si="31"/>
        <v>6889.84</v>
      </c>
      <c r="F55" s="46">
        <f t="shared" si="32"/>
        <v>0.2569861574865648</v>
      </c>
      <c r="G55" s="35">
        <f t="shared" si="34"/>
        <v>25700</v>
      </c>
      <c r="H55" s="14">
        <f t="shared" si="9"/>
        <v>31711.798890000005</v>
      </c>
      <c r="I55" s="14">
        <f t="shared" si="21"/>
        <v>-6011.7988900000055</v>
      </c>
      <c r="J55" s="46">
        <f t="shared" si="22"/>
        <v>-0.18957609156306063</v>
      </c>
      <c r="K55" s="35">
        <f t="shared" si="35"/>
        <v>6800</v>
      </c>
      <c r="L55" s="14">
        <f t="shared" si="10"/>
        <v>8228.835270000001</v>
      </c>
      <c r="M55" s="14">
        <f t="shared" si="23"/>
        <v>-1428.8352700000014</v>
      </c>
      <c r="N55" s="14"/>
      <c r="O55" s="14"/>
      <c r="P55" s="14"/>
      <c r="Q55" s="14"/>
      <c r="R55" s="35">
        <f t="shared" si="36"/>
        <v>1700</v>
      </c>
      <c r="S55" s="14">
        <f t="shared" si="11"/>
        <v>0</v>
      </c>
      <c r="T55" s="14"/>
      <c r="U55" s="35">
        <f t="shared" si="37"/>
        <v>2400</v>
      </c>
      <c r="V55" s="14"/>
      <c r="W55" s="35">
        <f t="shared" si="38"/>
        <v>85700</v>
      </c>
      <c r="X55" s="14">
        <f t="shared" si="12"/>
        <v>153628.68138000002</v>
      </c>
      <c r="Y55" s="14">
        <f t="shared" si="25"/>
        <v>-67928.68138000002</v>
      </c>
      <c r="Z55" s="14">
        <f t="shared" si="13"/>
        <v>74284.31492172256</v>
      </c>
      <c r="AA55" s="14">
        <f t="shared" si="14"/>
        <v>11415.685078277442</v>
      </c>
      <c r="AB55" s="14"/>
      <c r="AC55" s="14"/>
      <c r="AD55" s="14"/>
      <c r="AE55" s="35">
        <f t="shared" si="39"/>
        <v>37400</v>
      </c>
      <c r="AF55" s="14">
        <f t="shared" si="15"/>
        <v>32778.77187</v>
      </c>
      <c r="AG55" s="14">
        <f t="shared" si="26"/>
        <v>4621.228130000003</v>
      </c>
      <c r="AH55" s="14"/>
      <c r="AI55" s="14"/>
      <c r="AJ55" s="14"/>
      <c r="AK55" s="14"/>
      <c r="AL55" s="14"/>
      <c r="AM55" s="14"/>
      <c r="AN55" s="35">
        <f t="shared" si="40"/>
        <v>500</v>
      </c>
      <c r="AO55" s="14">
        <f t="shared" si="16"/>
        <v>0</v>
      </c>
      <c r="AP55" s="35">
        <f t="shared" si="41"/>
        <v>15000</v>
      </c>
      <c r="AQ55" s="14">
        <f t="shared" si="17"/>
        <v>11793.456239999974</v>
      </c>
      <c r="AR55" s="14">
        <f t="shared" si="27"/>
        <v>3206.543760000026</v>
      </c>
      <c r="AS55" s="14"/>
      <c r="AT55" s="35">
        <f t="shared" si="42"/>
        <v>20000</v>
      </c>
      <c r="AU55" s="14">
        <f t="shared" si="18"/>
        <v>14647.21137</v>
      </c>
      <c r="AV55" s="14">
        <f t="shared" si="28"/>
        <v>5352.788629999999</v>
      </c>
      <c r="AW55" s="35">
        <f t="shared" si="43"/>
        <v>1400</v>
      </c>
      <c r="AX55" s="14"/>
      <c r="AY55" s="14"/>
      <c r="AZ55" s="14"/>
      <c r="BA55" s="45">
        <f t="shared" si="44"/>
        <v>160000</v>
      </c>
      <c r="BB55" s="35">
        <v>18000</v>
      </c>
      <c r="BC55" s="14">
        <f t="shared" si="19"/>
        <v>14084.039370000002</v>
      </c>
      <c r="BD55" s="14">
        <f t="shared" si="29"/>
        <v>3915.9606299999978</v>
      </c>
      <c r="BE55" s="14">
        <f t="shared" si="20"/>
        <v>43781.11390585696</v>
      </c>
      <c r="BF55" s="14">
        <f t="shared" si="20"/>
        <v>17.767680000000002</v>
      </c>
      <c r="BG55" s="14"/>
      <c r="BH55" s="14"/>
      <c r="BI55" s="14">
        <f t="shared" si="30"/>
        <v>0</v>
      </c>
    </row>
    <row r="56" spans="1:61" ht="12.75">
      <c r="A56" s="13">
        <v>2004</v>
      </c>
      <c r="B56" s="13">
        <v>2</v>
      </c>
      <c r="C56" s="35">
        <f t="shared" si="33"/>
        <v>33700</v>
      </c>
      <c r="D56" s="14">
        <v>30605.622000000003</v>
      </c>
      <c r="E56" s="14">
        <f t="shared" si="31"/>
        <v>3094.377999999997</v>
      </c>
      <c r="F56" s="46">
        <f t="shared" si="32"/>
        <v>0.1011048885070853</v>
      </c>
      <c r="G56" s="35">
        <f t="shared" si="34"/>
        <v>25700</v>
      </c>
      <c r="H56" s="14">
        <f t="shared" si="9"/>
        <v>35262.30090000001</v>
      </c>
      <c r="I56" s="14">
        <f t="shared" si="21"/>
        <v>-9562.30090000001</v>
      </c>
      <c r="J56" s="46">
        <f t="shared" si="22"/>
        <v>-0.2711763173684451</v>
      </c>
      <c r="K56" s="35">
        <f t="shared" si="35"/>
        <v>6800</v>
      </c>
      <c r="L56" s="14">
        <f t="shared" si="10"/>
        <v>8908.19124</v>
      </c>
      <c r="M56" s="14">
        <f t="shared" si="23"/>
        <v>-2108.19124</v>
      </c>
      <c r="N56" s="14"/>
      <c r="O56" s="14"/>
      <c r="P56" s="14"/>
      <c r="Q56" s="14"/>
      <c r="R56" s="35">
        <f t="shared" si="36"/>
        <v>1700</v>
      </c>
      <c r="S56" s="14">
        <f t="shared" si="11"/>
        <v>0</v>
      </c>
      <c r="T56" s="14"/>
      <c r="U56" s="35">
        <f t="shared" si="37"/>
        <v>2400</v>
      </c>
      <c r="V56" s="14"/>
      <c r="W56" s="35">
        <f t="shared" si="38"/>
        <v>85700</v>
      </c>
      <c r="X56" s="14">
        <f t="shared" si="12"/>
        <v>169124.55726</v>
      </c>
      <c r="Y56" s="14">
        <f t="shared" si="25"/>
        <v>-83424.55726</v>
      </c>
      <c r="Z56" s="14">
        <f t="shared" si="13"/>
        <v>78827.27541891013</v>
      </c>
      <c r="AA56" s="14">
        <f t="shared" si="14"/>
        <v>6872.724581089875</v>
      </c>
      <c r="AB56" s="14"/>
      <c r="AC56" s="14"/>
      <c r="AD56" s="14"/>
      <c r="AE56" s="35">
        <f t="shared" si="39"/>
        <v>37400</v>
      </c>
      <c r="AF56" s="14">
        <f t="shared" si="15"/>
        <v>32798.66136</v>
      </c>
      <c r="AG56" s="14">
        <f t="shared" si="26"/>
        <v>4601.338640000002</v>
      </c>
      <c r="AH56" s="14"/>
      <c r="AI56" s="14"/>
      <c r="AJ56" s="14"/>
      <c r="AK56" s="14"/>
      <c r="AL56" s="14"/>
      <c r="AM56" s="14"/>
      <c r="AN56" s="35">
        <f t="shared" si="40"/>
        <v>500</v>
      </c>
      <c r="AO56" s="14">
        <f t="shared" si="16"/>
        <v>0</v>
      </c>
      <c r="AP56" s="35">
        <f t="shared" si="41"/>
        <v>15000</v>
      </c>
      <c r="AQ56" s="14">
        <f t="shared" si="17"/>
        <v>23801.59206</v>
      </c>
      <c r="AR56" s="14">
        <f t="shared" si="27"/>
        <v>-8801.592059999999</v>
      </c>
      <c r="AS56" s="14"/>
      <c r="AT56" s="35">
        <f t="shared" si="42"/>
        <v>20000</v>
      </c>
      <c r="AU56" s="14">
        <f t="shared" si="18"/>
        <v>14333.738730000001</v>
      </c>
      <c r="AV56" s="14">
        <f t="shared" si="28"/>
        <v>5666.261269999999</v>
      </c>
      <c r="AW56" s="35">
        <f t="shared" si="43"/>
        <v>1400</v>
      </c>
      <c r="AX56" s="14"/>
      <c r="AY56" s="14"/>
      <c r="AZ56" s="14"/>
      <c r="BA56" s="45">
        <f t="shared" si="44"/>
        <v>160000</v>
      </c>
      <c r="BB56" s="35">
        <v>18000</v>
      </c>
      <c r="BC56" s="14">
        <f t="shared" si="19"/>
        <v>9304.414470000002</v>
      </c>
      <c r="BD56" s="14">
        <f t="shared" si="29"/>
        <v>8695.585529999998</v>
      </c>
      <c r="BE56" s="14">
        <f t="shared" si="20"/>
        <v>29016.05461731936</v>
      </c>
      <c r="BF56" s="14">
        <f t="shared" si="20"/>
        <v>67.56081</v>
      </c>
      <c r="BG56" s="14"/>
      <c r="BH56" s="14"/>
      <c r="BI56" s="14">
        <f t="shared" si="30"/>
        <v>0</v>
      </c>
    </row>
    <row r="57" spans="1:61" ht="12.75">
      <c r="A57" s="13">
        <v>2005</v>
      </c>
      <c r="B57" s="13">
        <v>2</v>
      </c>
      <c r="C57" s="35">
        <f t="shared" si="33"/>
        <v>33700</v>
      </c>
      <c r="D57" s="14">
        <v>20704.503</v>
      </c>
      <c r="E57" s="14">
        <f t="shared" si="31"/>
        <v>12995.497</v>
      </c>
      <c r="F57" s="46">
        <f t="shared" si="32"/>
        <v>0.6276652475067863</v>
      </c>
      <c r="G57" s="35">
        <f t="shared" si="34"/>
        <v>25700</v>
      </c>
      <c r="H57" s="14">
        <f t="shared" si="9"/>
        <v>32454.571200000002</v>
      </c>
      <c r="I57" s="14">
        <f t="shared" si="21"/>
        <v>-6754.571200000002</v>
      </c>
      <c r="J57" s="46">
        <f t="shared" si="22"/>
        <v>-0.208123877477081</v>
      </c>
      <c r="K57" s="35">
        <f t="shared" si="35"/>
        <v>6800</v>
      </c>
      <c r="L57" s="14">
        <f t="shared" si="10"/>
        <v>9070.67826000001</v>
      </c>
      <c r="M57" s="14">
        <f t="shared" si="23"/>
        <v>-2270.6782600000097</v>
      </c>
      <c r="N57" s="14"/>
      <c r="O57" s="14"/>
      <c r="P57" s="14"/>
      <c r="Q57" s="14"/>
      <c r="R57" s="35">
        <f t="shared" si="36"/>
        <v>1700</v>
      </c>
      <c r="S57" s="14">
        <f t="shared" si="11"/>
        <v>0</v>
      </c>
      <c r="T57" s="14"/>
      <c r="U57" s="35">
        <f t="shared" si="37"/>
        <v>2400</v>
      </c>
      <c r="V57" s="14"/>
      <c r="W57" s="35">
        <f t="shared" si="38"/>
        <v>85700</v>
      </c>
      <c r="X57" s="14">
        <f t="shared" si="12"/>
        <v>224706.91695000004</v>
      </c>
      <c r="Y57" s="14">
        <f t="shared" si="25"/>
        <v>-139006.91695000004</v>
      </c>
      <c r="Z57" s="14">
        <f t="shared" si="13"/>
        <v>82848.35554261506</v>
      </c>
      <c r="AA57" s="14">
        <f t="shared" si="14"/>
        <v>2851.644457384944</v>
      </c>
      <c r="AB57" s="14"/>
      <c r="AC57" s="14"/>
      <c r="AD57" s="14"/>
      <c r="AE57" s="35">
        <f t="shared" si="39"/>
        <v>37400</v>
      </c>
      <c r="AF57" s="14">
        <f t="shared" si="15"/>
        <v>29271.36045</v>
      </c>
      <c r="AG57" s="14">
        <f t="shared" si="26"/>
        <v>8128.63955</v>
      </c>
      <c r="AH57" s="14"/>
      <c r="AI57" s="14"/>
      <c r="AJ57" s="14"/>
      <c r="AK57" s="14"/>
      <c r="AL57" s="14"/>
      <c r="AM57" s="14"/>
      <c r="AN57" s="35">
        <f t="shared" si="40"/>
        <v>500</v>
      </c>
      <c r="AO57" s="14">
        <f t="shared" si="16"/>
        <v>0</v>
      </c>
      <c r="AP57" s="35">
        <f t="shared" si="41"/>
        <v>15000</v>
      </c>
      <c r="AQ57" s="14">
        <f t="shared" si="17"/>
        <v>4520.60544</v>
      </c>
      <c r="AR57" s="14">
        <f t="shared" si="27"/>
        <v>10479.39456</v>
      </c>
      <c r="AS57" s="14"/>
      <c r="AT57" s="35">
        <f t="shared" si="42"/>
        <v>20000</v>
      </c>
      <c r="AU57" s="14">
        <f t="shared" si="18"/>
        <v>13979.45595</v>
      </c>
      <c r="AV57" s="14">
        <f t="shared" si="28"/>
        <v>6020.54405</v>
      </c>
      <c r="AW57" s="35">
        <f t="shared" si="43"/>
        <v>1400</v>
      </c>
      <c r="AX57" s="14"/>
      <c r="AY57" s="14"/>
      <c r="AZ57" s="14"/>
      <c r="BA57" s="45">
        <f t="shared" si="44"/>
        <v>160000</v>
      </c>
      <c r="BB57" s="35">
        <v>18000</v>
      </c>
      <c r="BC57" s="14">
        <f t="shared" si="19"/>
        <v>4404.718919999999</v>
      </c>
      <c r="BD57" s="14">
        <f t="shared" si="29"/>
        <v>13595.28108</v>
      </c>
      <c r="BE57" s="14">
        <f t="shared" si="20"/>
        <v>28444.87243981316</v>
      </c>
      <c r="BF57" s="14">
        <f t="shared" si="20"/>
        <v>69.82143</v>
      </c>
      <c r="BG57" s="14"/>
      <c r="BH57" s="14"/>
      <c r="BI57" s="14">
        <f t="shared" si="30"/>
        <v>0</v>
      </c>
    </row>
    <row r="58" spans="1:61" ht="12.75">
      <c r="A58" s="13">
        <v>2006</v>
      </c>
      <c r="B58" s="13">
        <v>2</v>
      </c>
      <c r="C58" s="35">
        <f t="shared" si="33"/>
        <v>33700</v>
      </c>
      <c r="D58" s="14">
        <v>25630.275</v>
      </c>
      <c r="E58" s="14">
        <f t="shared" si="31"/>
        <v>8069.7249999999985</v>
      </c>
      <c r="F58" s="46">
        <f t="shared" si="32"/>
        <v>0.31485128427221315</v>
      </c>
      <c r="G58" s="35">
        <f t="shared" si="34"/>
        <v>25700</v>
      </c>
      <c r="H58" s="14">
        <f t="shared" si="9"/>
        <v>28046.3622</v>
      </c>
      <c r="I58" s="14">
        <f t="shared" si="21"/>
        <v>-2346.3621999999996</v>
      </c>
      <c r="J58" s="46">
        <f t="shared" si="22"/>
        <v>-0.08366012616067547</v>
      </c>
      <c r="K58" s="35">
        <f t="shared" si="35"/>
        <v>6800</v>
      </c>
      <c r="L58" s="14">
        <f t="shared" si="10"/>
        <v>0</v>
      </c>
      <c r="M58" s="14">
        <f t="shared" si="23"/>
        <v>6800</v>
      </c>
      <c r="N58" s="14"/>
      <c r="O58" s="14"/>
      <c r="P58" s="14"/>
      <c r="Q58" s="14"/>
      <c r="R58" s="35">
        <f t="shared" si="36"/>
        <v>1700</v>
      </c>
      <c r="S58" s="14">
        <f t="shared" si="11"/>
        <v>0</v>
      </c>
      <c r="T58" s="14"/>
      <c r="U58" s="35">
        <f t="shared" si="37"/>
        <v>2400</v>
      </c>
      <c r="V58" s="14"/>
      <c r="W58" s="35">
        <f t="shared" si="38"/>
        <v>85700</v>
      </c>
      <c r="X58" s="14">
        <f t="shared" si="12"/>
        <v>181637.96148</v>
      </c>
      <c r="Y58" s="14">
        <f t="shared" si="25"/>
        <v>-95937.96148</v>
      </c>
      <c r="Z58" s="14">
        <f t="shared" si="13"/>
        <v>77958.36905100511</v>
      </c>
      <c r="AA58" s="14">
        <f t="shared" si="14"/>
        <v>7741.630948994891</v>
      </c>
      <c r="AB58" s="14"/>
      <c r="AC58" s="14"/>
      <c r="AD58" s="14"/>
      <c r="AE58" s="35">
        <f t="shared" si="39"/>
        <v>37400</v>
      </c>
      <c r="AF58" s="14">
        <f t="shared" si="15"/>
        <v>17391.465240000012</v>
      </c>
      <c r="AG58" s="14">
        <f t="shared" si="26"/>
        <v>20008.534759999988</v>
      </c>
      <c r="AH58" s="14"/>
      <c r="AI58" s="14"/>
      <c r="AJ58" s="14"/>
      <c r="AK58" s="14"/>
      <c r="AL58" s="14"/>
      <c r="AM58" s="14"/>
      <c r="AN58" s="35">
        <f t="shared" si="40"/>
        <v>500</v>
      </c>
      <c r="AO58" s="14">
        <f t="shared" si="16"/>
        <v>0</v>
      </c>
      <c r="AP58" s="35">
        <f t="shared" si="41"/>
        <v>15000</v>
      </c>
      <c r="AQ58" s="14">
        <f t="shared" si="17"/>
        <v>8167.9373399999995</v>
      </c>
      <c r="AR58" s="14">
        <f t="shared" si="27"/>
        <v>6832.0626600000005</v>
      </c>
      <c r="AS58" s="14"/>
      <c r="AT58" s="35">
        <f t="shared" si="42"/>
        <v>20000</v>
      </c>
      <c r="AU58" s="14">
        <f t="shared" si="18"/>
        <v>15655.09095</v>
      </c>
      <c r="AV58" s="14">
        <f t="shared" si="28"/>
        <v>4344.90905</v>
      </c>
      <c r="AW58" s="35">
        <f t="shared" si="43"/>
        <v>1400</v>
      </c>
      <c r="AX58" s="14"/>
      <c r="AY58" s="14"/>
      <c r="AZ58" s="14"/>
      <c r="BA58" s="45">
        <f t="shared" si="44"/>
        <v>160000</v>
      </c>
      <c r="BB58" s="35">
        <v>18000</v>
      </c>
      <c r="BC58" s="14">
        <f t="shared" si="19"/>
        <v>13872.81021</v>
      </c>
      <c r="BD58" s="14">
        <f t="shared" si="29"/>
        <v>4127.18979</v>
      </c>
      <c r="BE58" s="14">
        <f t="shared" si="20"/>
        <v>24332.36076176784</v>
      </c>
      <c r="BF58" s="14">
        <f t="shared" si="20"/>
        <v>0</v>
      </c>
      <c r="BG58" s="14"/>
      <c r="BH58" s="14"/>
      <c r="BI58" s="14">
        <f t="shared" si="30"/>
        <v>0</v>
      </c>
    </row>
    <row r="59" spans="1:61" ht="12.75">
      <c r="A59" s="11">
        <v>2007</v>
      </c>
      <c r="B59" s="11">
        <v>3</v>
      </c>
      <c r="C59" s="35">
        <f t="shared" si="33"/>
        <v>24700</v>
      </c>
      <c r="D59" s="14">
        <v>26478.999</v>
      </c>
      <c r="E59" s="14">
        <f t="shared" si="31"/>
        <v>-1778.9989999999998</v>
      </c>
      <c r="F59" s="46">
        <f t="shared" si="32"/>
        <v>-0.06718528143756491</v>
      </c>
      <c r="G59" s="35">
        <f t="shared" si="34"/>
        <v>28700</v>
      </c>
      <c r="H59" s="14">
        <f t="shared" si="9"/>
        <v>26817.497100000004</v>
      </c>
      <c r="I59" s="14">
        <f t="shared" si="21"/>
        <v>1882.5028999999959</v>
      </c>
      <c r="J59" s="46">
        <f t="shared" si="22"/>
        <v>0.0701968156454092</v>
      </c>
      <c r="K59" s="35">
        <f t="shared" si="35"/>
        <v>7100</v>
      </c>
      <c r="L59" s="14">
        <f t="shared" si="10"/>
        <v>0</v>
      </c>
      <c r="M59" s="14">
        <f t="shared" si="23"/>
        <v>7100</v>
      </c>
      <c r="N59" s="14"/>
      <c r="O59" s="14"/>
      <c r="P59" s="14"/>
      <c r="Q59" s="14"/>
      <c r="R59" s="35">
        <f t="shared" si="36"/>
        <v>2000</v>
      </c>
      <c r="S59" s="14">
        <f t="shared" si="11"/>
        <v>0</v>
      </c>
      <c r="T59" s="14"/>
      <c r="U59" s="35">
        <f t="shared" si="37"/>
        <v>2400</v>
      </c>
      <c r="V59" s="14"/>
      <c r="W59" s="35">
        <f t="shared" si="38"/>
        <v>57500</v>
      </c>
      <c r="X59" s="14">
        <f t="shared" si="12"/>
        <v>136664.83026</v>
      </c>
      <c r="Y59" s="14">
        <f t="shared" si="25"/>
        <v>-79164.83025999999</v>
      </c>
      <c r="Z59" s="14">
        <f t="shared" si="13"/>
        <v>320.6709299999983</v>
      </c>
      <c r="AA59" s="14"/>
      <c r="AB59" s="14"/>
      <c r="AC59" s="14"/>
      <c r="AD59" s="14"/>
      <c r="AE59" s="35">
        <f t="shared" si="39"/>
        <v>40000</v>
      </c>
      <c r="AF59" s="14">
        <f t="shared" si="15"/>
        <v>13192.026480000002</v>
      </c>
      <c r="AG59" s="14">
        <f t="shared" si="26"/>
        <v>26807.97352</v>
      </c>
      <c r="AH59" s="14"/>
      <c r="AI59" s="14"/>
      <c r="AJ59" s="14"/>
      <c r="AK59" s="14"/>
      <c r="AL59" s="14"/>
      <c r="AM59" s="14"/>
      <c r="AN59" s="35">
        <f t="shared" si="40"/>
        <v>600</v>
      </c>
      <c r="AO59" s="14">
        <f t="shared" si="16"/>
        <v>0</v>
      </c>
      <c r="AP59" s="35">
        <f t="shared" si="41"/>
        <v>12800</v>
      </c>
      <c r="AQ59" s="14">
        <f t="shared" si="17"/>
        <v>9346.23594</v>
      </c>
      <c r="AR59" s="14">
        <f t="shared" si="27"/>
        <v>3453.7640599999995</v>
      </c>
      <c r="AS59" s="14"/>
      <c r="AT59" s="35">
        <f t="shared" si="42"/>
        <v>20000</v>
      </c>
      <c r="AU59" s="14">
        <f t="shared" si="18"/>
        <v>17121.479789999998</v>
      </c>
      <c r="AV59" s="14">
        <f t="shared" si="28"/>
        <v>2878.5202100000024</v>
      </c>
      <c r="AW59" s="35">
        <f t="shared" si="43"/>
        <v>1400</v>
      </c>
      <c r="AX59" s="14"/>
      <c r="AY59" s="14"/>
      <c r="AZ59" s="14"/>
      <c r="BA59" s="45">
        <f t="shared" si="44"/>
        <v>132300</v>
      </c>
      <c r="BB59" s="35">
        <v>18000</v>
      </c>
      <c r="BC59" s="14">
        <f t="shared" si="19"/>
        <v>14188.920239999987</v>
      </c>
      <c r="BD59" s="14">
        <f t="shared" si="29"/>
        <v>3811.0797600000133</v>
      </c>
      <c r="BE59" s="14">
        <f t="shared" si="20"/>
        <v>41410.70786920596</v>
      </c>
      <c r="BF59" s="14">
        <f t="shared" si="20"/>
        <v>4669.727040000001</v>
      </c>
      <c r="BG59" s="14"/>
      <c r="BH59" s="14"/>
      <c r="BI59" s="14">
        <f t="shared" si="30"/>
        <v>0</v>
      </c>
    </row>
    <row r="60" spans="1:61" ht="12.75">
      <c r="A60" s="12">
        <v>2008</v>
      </c>
      <c r="B60" s="12">
        <v>1</v>
      </c>
      <c r="C60" s="35">
        <f t="shared" si="33"/>
        <v>23870</v>
      </c>
      <c r="D60" s="14">
        <v>29641.884000000002</v>
      </c>
      <c r="E60" s="14">
        <f t="shared" si="31"/>
        <v>-5771.884000000002</v>
      </c>
      <c r="F60" s="46">
        <f t="shared" si="32"/>
        <v>-0.19472055150070763</v>
      </c>
      <c r="G60" s="35">
        <f t="shared" si="34"/>
        <v>24450</v>
      </c>
      <c r="H60" s="14">
        <f t="shared" si="9"/>
        <v>30224.84634</v>
      </c>
      <c r="I60" s="14">
        <f t="shared" si="21"/>
        <v>-5774.84634</v>
      </c>
      <c r="J60" s="46">
        <f t="shared" si="22"/>
        <v>-0.19106288498669668</v>
      </c>
      <c r="K60" s="35">
        <f t="shared" si="35"/>
        <v>7100</v>
      </c>
      <c r="L60" s="14">
        <f t="shared" si="10"/>
        <v>0</v>
      </c>
      <c r="M60" s="14">
        <f t="shared" si="23"/>
        <v>7100</v>
      </c>
      <c r="N60" s="14"/>
      <c r="O60" s="14"/>
      <c r="P60" s="14"/>
      <c r="Q60" s="14"/>
      <c r="R60" s="35">
        <f t="shared" si="36"/>
        <v>1500</v>
      </c>
      <c r="S60" s="14">
        <f t="shared" si="11"/>
        <v>0</v>
      </c>
      <c r="T60" s="14"/>
      <c r="U60" s="35">
        <f t="shared" si="37"/>
        <v>2500</v>
      </c>
      <c r="V60" s="14"/>
      <c r="W60" s="35">
        <f t="shared" si="38"/>
        <v>113100</v>
      </c>
      <c r="X60" s="14">
        <f t="shared" si="12"/>
        <v>185461.30446000004</v>
      </c>
      <c r="Y60" s="14">
        <f t="shared" si="25"/>
        <v>-72361.30446000004</v>
      </c>
      <c r="Z60" s="14">
        <f t="shared" si="13"/>
        <v>10397.245770000001</v>
      </c>
      <c r="AA60" s="14"/>
      <c r="AB60" s="14"/>
      <c r="AC60" s="14"/>
      <c r="AD60" s="14"/>
      <c r="AE60" s="35">
        <f t="shared" si="39"/>
        <v>35200</v>
      </c>
      <c r="AF60" s="14">
        <f t="shared" si="15"/>
        <v>19634.555520000013</v>
      </c>
      <c r="AG60" s="14">
        <f t="shared" si="26"/>
        <v>15565.444479999987</v>
      </c>
      <c r="AH60" s="14"/>
      <c r="AI60" s="14"/>
      <c r="AJ60" s="14"/>
      <c r="AK60" s="14"/>
      <c r="AL60" s="14"/>
      <c r="AM60" s="14"/>
      <c r="AN60" s="35">
        <f t="shared" si="40"/>
        <v>500</v>
      </c>
      <c r="AO60" s="14">
        <f t="shared" si="16"/>
        <v>0</v>
      </c>
      <c r="AP60" s="35">
        <f t="shared" si="41"/>
        <v>16300</v>
      </c>
      <c r="AQ60" s="14">
        <f t="shared" si="17"/>
        <v>19572.56694</v>
      </c>
      <c r="AR60" s="14">
        <f t="shared" si="27"/>
        <v>-3272.5669400000006</v>
      </c>
      <c r="AS60" s="14"/>
      <c r="AT60" s="35">
        <f t="shared" si="42"/>
        <v>20000</v>
      </c>
      <c r="AU60" s="14">
        <f t="shared" si="18"/>
        <v>17257.81104</v>
      </c>
      <c r="AV60" s="14">
        <f t="shared" si="28"/>
        <v>2742.1889599999995</v>
      </c>
      <c r="AW60" s="35">
        <f t="shared" si="43"/>
        <v>1400</v>
      </c>
      <c r="AX60" s="14"/>
      <c r="AY60" s="14"/>
      <c r="AZ60" s="14"/>
      <c r="BA60" s="45">
        <f t="shared" si="44"/>
        <v>186500</v>
      </c>
      <c r="BB60" s="35">
        <v>18000</v>
      </c>
      <c r="BC60" s="14">
        <f t="shared" si="19"/>
        <v>16171.999559999975</v>
      </c>
      <c r="BD60" s="14">
        <f t="shared" si="29"/>
        <v>1828.0004400000253</v>
      </c>
      <c r="BE60" s="14">
        <f t="shared" si="20"/>
        <v>0</v>
      </c>
      <c r="BF60" s="14">
        <f t="shared" si="20"/>
        <v>0</v>
      </c>
      <c r="BG60" s="14"/>
      <c r="BH60" s="14"/>
      <c r="BI60" s="14">
        <f t="shared" si="30"/>
        <v>0</v>
      </c>
    </row>
    <row r="61" spans="1:61" ht="12.75">
      <c r="A61" s="13">
        <v>2009</v>
      </c>
      <c r="B61" s="13">
        <v>2</v>
      </c>
      <c r="C61" s="35">
        <f t="shared" si="33"/>
        <v>33700</v>
      </c>
      <c r="D61" s="14">
        <v>0</v>
      </c>
      <c r="E61" s="14"/>
      <c r="F61" s="14"/>
      <c r="G61" s="35">
        <f t="shared" si="34"/>
        <v>25700</v>
      </c>
      <c r="H61" s="14">
        <f t="shared" si="9"/>
        <v>32549.755200000003</v>
      </c>
      <c r="I61" s="14">
        <f t="shared" si="21"/>
        <v>-6849.755200000003</v>
      </c>
      <c r="J61" s="46">
        <f t="shared" si="22"/>
        <v>-0.21043953043308916</v>
      </c>
      <c r="K61" s="35">
        <f t="shared" si="35"/>
        <v>6800</v>
      </c>
      <c r="L61" s="14">
        <f t="shared" si="10"/>
        <v>0</v>
      </c>
      <c r="M61" s="14">
        <f t="shared" si="23"/>
        <v>6800</v>
      </c>
      <c r="N61" s="14"/>
      <c r="O61" s="14"/>
      <c r="P61" s="14"/>
      <c r="Q61" s="14"/>
      <c r="R61" s="35">
        <f t="shared" si="36"/>
        <v>1700</v>
      </c>
      <c r="S61" s="14">
        <f t="shared" si="11"/>
        <v>0</v>
      </c>
      <c r="T61" s="14"/>
      <c r="U61" s="35">
        <f t="shared" si="37"/>
        <v>2400</v>
      </c>
      <c r="V61" s="14"/>
      <c r="W61" s="35">
        <f t="shared" si="38"/>
        <v>85700</v>
      </c>
      <c r="X61" s="14">
        <f t="shared" si="12"/>
        <v>25370.12523</v>
      </c>
      <c r="Y61" s="14">
        <f t="shared" si="25"/>
        <v>60329.874769999995</v>
      </c>
      <c r="Z61" s="14">
        <f t="shared" si="13"/>
        <v>0</v>
      </c>
      <c r="AA61" s="14"/>
      <c r="AB61" s="14"/>
      <c r="AC61" s="14"/>
      <c r="AD61" s="14"/>
      <c r="AE61" s="35">
        <f t="shared" si="39"/>
        <v>37400</v>
      </c>
      <c r="AF61" s="14">
        <f t="shared" si="15"/>
        <v>0</v>
      </c>
      <c r="AG61" s="14">
        <f t="shared" si="26"/>
        <v>37400</v>
      </c>
      <c r="AH61" s="14"/>
      <c r="AI61" s="14"/>
      <c r="AJ61" s="14"/>
      <c r="AK61" s="14"/>
      <c r="AL61" s="14"/>
      <c r="AM61" s="14"/>
      <c r="AN61" s="35">
        <f t="shared" si="40"/>
        <v>500</v>
      </c>
      <c r="AO61" s="14">
        <f t="shared" si="16"/>
        <v>0</v>
      </c>
      <c r="AP61" s="35">
        <f t="shared" si="41"/>
        <v>15000</v>
      </c>
      <c r="AQ61" s="14">
        <f t="shared" si="17"/>
        <v>0</v>
      </c>
      <c r="AR61" s="14">
        <f t="shared" si="27"/>
        <v>15000</v>
      </c>
      <c r="AS61" s="14"/>
      <c r="AT61" s="35">
        <f t="shared" si="42"/>
        <v>20000</v>
      </c>
      <c r="AU61" s="14">
        <f t="shared" si="18"/>
        <v>0</v>
      </c>
      <c r="AV61" s="14">
        <f t="shared" si="28"/>
        <v>20000</v>
      </c>
      <c r="AW61" s="35">
        <f t="shared" si="43"/>
        <v>1400</v>
      </c>
      <c r="AX61" s="14"/>
      <c r="AY61" s="14"/>
      <c r="AZ61" s="14"/>
      <c r="BA61" s="45">
        <f t="shared" si="44"/>
        <v>160000</v>
      </c>
      <c r="BB61" s="35">
        <v>18000</v>
      </c>
      <c r="BC61" s="14">
        <f t="shared" si="19"/>
        <v>0</v>
      </c>
      <c r="BD61" s="14">
        <f t="shared" si="29"/>
        <v>18000</v>
      </c>
      <c r="BE61" s="14">
        <f t="shared" si="20"/>
        <v>0</v>
      </c>
      <c r="BF61" s="14">
        <f t="shared" si="20"/>
        <v>0</v>
      </c>
      <c r="BG61" s="14"/>
      <c r="BH61" s="14"/>
      <c r="BI61" s="14">
        <f t="shared" si="30"/>
        <v>0</v>
      </c>
    </row>
    <row r="62" spans="1:61" ht="12.75">
      <c r="A62" s="13">
        <v>2010</v>
      </c>
      <c r="B62" s="13">
        <v>2</v>
      </c>
      <c r="C62" s="35">
        <f t="shared" si="33"/>
        <v>33700</v>
      </c>
      <c r="D62" s="14">
        <v>0</v>
      </c>
      <c r="E62" s="14"/>
      <c r="F62" s="14"/>
      <c r="G62" s="35">
        <f t="shared" si="34"/>
        <v>25700</v>
      </c>
      <c r="H62" s="14">
        <f>+(I84+J84)*1.983</f>
        <v>0</v>
      </c>
      <c r="I62" s="14">
        <f t="shared" si="21"/>
        <v>25700</v>
      </c>
      <c r="J62" s="14"/>
      <c r="K62" s="35">
        <f t="shared" si="35"/>
        <v>6800</v>
      </c>
      <c r="L62" s="14">
        <f>+(L84+M84+O84+P84)*1.983</f>
        <v>0</v>
      </c>
      <c r="M62" s="14">
        <f t="shared" si="23"/>
        <v>6800</v>
      </c>
      <c r="N62" s="14"/>
      <c r="O62" s="14"/>
      <c r="P62" s="14"/>
      <c r="Q62" s="14"/>
      <c r="R62" s="35">
        <f t="shared" si="36"/>
        <v>1700</v>
      </c>
      <c r="S62" s="14">
        <f>+(S84+T84)*1.983</f>
        <v>0</v>
      </c>
      <c r="T62" s="14"/>
      <c r="U62" s="35">
        <f t="shared" si="37"/>
        <v>2400</v>
      </c>
      <c r="V62" s="14"/>
      <c r="W62" s="35">
        <f t="shared" si="38"/>
        <v>85700</v>
      </c>
      <c r="X62" s="14">
        <f>+W84*1.983</f>
        <v>0</v>
      </c>
      <c r="Y62" s="14">
        <f t="shared" si="25"/>
        <v>85700</v>
      </c>
      <c r="Z62" s="14">
        <f t="shared" si="13"/>
        <v>0</v>
      </c>
      <c r="AA62" s="14"/>
      <c r="AB62" s="14"/>
      <c r="AC62" s="14"/>
      <c r="AD62" s="14"/>
      <c r="AE62" s="35">
        <f t="shared" si="39"/>
        <v>37400</v>
      </c>
      <c r="AF62" s="14">
        <f>+AE84*1.983</f>
        <v>0</v>
      </c>
      <c r="AG62" s="14">
        <f t="shared" si="26"/>
        <v>37400</v>
      </c>
      <c r="AH62" s="14"/>
      <c r="AI62" s="14"/>
      <c r="AJ62" s="14"/>
      <c r="AK62" s="14"/>
      <c r="AL62" s="14"/>
      <c r="AM62" s="14"/>
      <c r="AN62" s="35">
        <f t="shared" si="40"/>
        <v>500</v>
      </c>
      <c r="AO62" s="14">
        <f>+AO84*1.983</f>
        <v>0</v>
      </c>
      <c r="AP62" s="35">
        <f t="shared" si="41"/>
        <v>15000</v>
      </c>
      <c r="AQ62" s="14">
        <f>+AQ84*1.983</f>
        <v>0</v>
      </c>
      <c r="AR62" s="14">
        <f t="shared" si="27"/>
        <v>15000</v>
      </c>
      <c r="AS62" s="14"/>
      <c r="AT62" s="35">
        <f t="shared" si="42"/>
        <v>20000</v>
      </c>
      <c r="AU62" s="14">
        <f>+AT84*1.983</f>
        <v>0</v>
      </c>
      <c r="AV62" s="14">
        <f t="shared" si="28"/>
        <v>20000</v>
      </c>
      <c r="AW62" s="35">
        <f t="shared" si="43"/>
        <v>1400</v>
      </c>
      <c r="AX62" s="14"/>
      <c r="AY62" s="14"/>
      <c r="AZ62" s="14"/>
      <c r="BA62" s="45">
        <f t="shared" si="44"/>
        <v>160000</v>
      </c>
      <c r="BB62" s="35">
        <v>18000</v>
      </c>
      <c r="BC62" s="14">
        <f>+BC84*1.983</f>
        <v>0</v>
      </c>
      <c r="BD62" s="14">
        <f t="shared" si="29"/>
        <v>18000</v>
      </c>
      <c r="BE62" s="14">
        <f>+BE84*1.983</f>
        <v>0</v>
      </c>
      <c r="BF62" s="14">
        <f>+BF84*1.983</f>
        <v>0</v>
      </c>
      <c r="BG62" s="14"/>
      <c r="BH62" s="14"/>
      <c r="BI62" s="14">
        <f t="shared" si="30"/>
        <v>0</v>
      </c>
    </row>
    <row r="63" spans="1:61" ht="12.75">
      <c r="A63" s="9" t="s">
        <v>199</v>
      </c>
      <c r="B63" s="9"/>
      <c r="C63" s="14"/>
      <c r="D63" s="14"/>
      <c r="E63" s="14"/>
      <c r="F63" s="14"/>
      <c r="G63" s="35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</row>
    <row r="84" spans="1:9" ht="12.75">
      <c r="A84" s="13">
        <v>2010</v>
      </c>
      <c r="I84" s="27"/>
    </row>
    <row r="85" ht="12.75">
      <c r="X85" t="s">
        <v>252</v>
      </c>
    </row>
    <row r="86" spans="22:30" ht="12.75">
      <c r="V86" s="14"/>
      <c r="W86" s="14">
        <f aca="true" t="shared" si="45" ref="W86:W103">SUM(X86:AD86)</f>
        <v>21881.169347067458</v>
      </c>
      <c r="X86" s="14"/>
      <c r="Y86" s="31">
        <v>4082.3671929621582</v>
      </c>
      <c r="Z86" s="31">
        <v>5511.731597261657</v>
      </c>
      <c r="AA86" s="31">
        <v>3681.2059954995143</v>
      </c>
      <c r="AC86" s="31">
        <v>5474.3557662666</v>
      </c>
      <c r="AD86" s="31">
        <v>3131.508795077527</v>
      </c>
    </row>
    <row r="87" spans="22:30" ht="12.75">
      <c r="V87" s="14"/>
      <c r="W87" s="14">
        <f t="shared" si="45"/>
        <v>37044.42759830225</v>
      </c>
      <c r="X87" s="14"/>
      <c r="Y87" s="31">
        <v>6911.374502461812</v>
      </c>
      <c r="Z87" s="31">
        <v>9331.262825009797</v>
      </c>
      <c r="AA87" s="31">
        <v>6232.215783887902</v>
      </c>
      <c r="AC87" s="31">
        <v>9267.986212902752</v>
      </c>
      <c r="AD87" s="31">
        <v>5301.588274039993</v>
      </c>
    </row>
    <row r="88" spans="22:30" ht="12.75">
      <c r="V88" s="32" t="s">
        <v>251</v>
      </c>
      <c r="W88" s="14">
        <f t="shared" si="45"/>
        <v>26316.143113834984</v>
      </c>
      <c r="X88" s="32">
        <f aca="true" t="shared" si="46" ref="X88:X102">+X25-D25</f>
        <v>2243.3500000000004</v>
      </c>
      <c r="Y88" s="31">
        <v>4491.258181503726</v>
      </c>
      <c r="Z88" s="31">
        <v>6063.788106354081</v>
      </c>
      <c r="AA88" s="31">
        <v>4049.916571343813</v>
      </c>
      <c r="AC88" s="31">
        <v>6022.6687021426105</v>
      </c>
      <c r="AD88" s="31">
        <v>3445.161552490754</v>
      </c>
    </row>
    <row r="89" spans="22:30" ht="12.75">
      <c r="V89" s="14">
        <f aca="true" t="shared" si="47" ref="V89:V100">+X26-D26</f>
        <v>2195.9799999999996</v>
      </c>
      <c r="W89" s="14">
        <f t="shared" si="45"/>
        <v>34234.49973312253</v>
      </c>
      <c r="X89" s="32">
        <f t="shared" si="46"/>
        <v>2195.9799999999996</v>
      </c>
      <c r="Y89" s="31">
        <v>5977.42286049713</v>
      </c>
      <c r="Z89" s="31">
        <v>8070.305509801701</v>
      </c>
      <c r="AA89" s="31">
        <v>5390.04058959521</v>
      </c>
      <c r="AC89" s="31">
        <v>8015.579627474143</v>
      </c>
      <c r="AD89" s="31">
        <v>4585.171145754342</v>
      </c>
    </row>
    <row r="90" spans="22:30" ht="12.75">
      <c r="V90" s="14">
        <f t="shared" si="47"/>
        <v>4058.790000000001</v>
      </c>
      <c r="W90" s="14">
        <f t="shared" si="45"/>
        <v>40771.99491964614</v>
      </c>
      <c r="X90" s="32">
        <f t="shared" si="46"/>
        <v>4058.790000000001</v>
      </c>
      <c r="Y90" s="31">
        <v>6849.578326239997</v>
      </c>
      <c r="Z90" s="31">
        <v>9247.829875210738</v>
      </c>
      <c r="AA90" s="31">
        <v>6176.492120715495</v>
      </c>
      <c r="AC90" s="31">
        <v>9185.119033728779</v>
      </c>
      <c r="AD90" s="31">
        <v>5254.185563751123</v>
      </c>
    </row>
    <row r="91" spans="22:30" ht="12.75">
      <c r="V91" s="14">
        <f t="shared" si="47"/>
        <v>8627.300000000001</v>
      </c>
      <c r="W91" s="14">
        <f t="shared" si="45"/>
        <v>57508.52734144417</v>
      </c>
      <c r="X91" s="32">
        <f t="shared" si="46"/>
        <v>8627.300000000001</v>
      </c>
      <c r="Y91" s="31">
        <v>9119.76483913007</v>
      </c>
      <c r="Z91" s="31">
        <v>12312.87967189361</v>
      </c>
      <c r="AA91" s="31">
        <v>8223.594649013354</v>
      </c>
      <c r="AC91" s="31">
        <v>12229.384294522937</v>
      </c>
      <c r="AD91" s="31">
        <v>6995.603886884195</v>
      </c>
    </row>
    <row r="92" spans="22:30" ht="12.75">
      <c r="V92" s="14">
        <f t="shared" si="47"/>
        <v>3714.029999999999</v>
      </c>
      <c r="W92" s="14">
        <f t="shared" si="45"/>
        <v>36893.7434077848</v>
      </c>
      <c r="X92" s="32">
        <f t="shared" si="46"/>
        <v>3714.029999999999</v>
      </c>
      <c r="Y92" s="31">
        <v>6190.335230232143</v>
      </c>
      <c r="Z92" s="31">
        <v>8357.765157659787</v>
      </c>
      <c r="AA92" s="31">
        <v>5582.030740147009</v>
      </c>
      <c r="AC92" s="31">
        <v>8301.08997083025</v>
      </c>
      <c r="AD92" s="31">
        <v>4748.492308915612</v>
      </c>
    </row>
    <row r="93" spans="22:30" ht="12.75">
      <c r="V93" s="14">
        <f t="shared" si="47"/>
        <v>-1587.1000000000004</v>
      </c>
      <c r="W93" s="14">
        <f t="shared" si="45"/>
        <v>33079.360762251905</v>
      </c>
      <c r="X93" s="32">
        <f t="shared" si="46"/>
        <v>-1587.1000000000004</v>
      </c>
      <c r="Y93" s="31">
        <v>6467.717509388684</v>
      </c>
      <c r="Z93" s="31">
        <v>8732.26764611385</v>
      </c>
      <c r="AA93" s="31">
        <v>5832.155547841113</v>
      </c>
      <c r="AC93" s="31">
        <v>8673.05290497752</v>
      </c>
      <c r="AD93" s="31">
        <v>4961.267153930738</v>
      </c>
    </row>
    <row r="94" spans="22:30" ht="12.75">
      <c r="V94" s="14">
        <f t="shared" si="47"/>
        <v>804.1800000000003</v>
      </c>
      <c r="W94" s="14">
        <f t="shared" si="45"/>
        <v>30644.329078825373</v>
      </c>
      <c r="X94" s="32">
        <f t="shared" si="46"/>
        <v>804.1800000000003</v>
      </c>
      <c r="Y94" s="31">
        <v>5567.273105942253</v>
      </c>
      <c r="Z94" s="31">
        <v>7516.549501354818</v>
      </c>
      <c r="AA94" s="31">
        <v>5020.19494265708</v>
      </c>
      <c r="AC94" s="31">
        <v>7465.578716789</v>
      </c>
      <c r="AD94" s="31">
        <v>4270.552812082221</v>
      </c>
    </row>
    <row r="95" spans="22:30" ht="12.75">
      <c r="V95" s="14">
        <f t="shared" si="47"/>
        <v>1721.3099999999995</v>
      </c>
      <c r="W95" s="14">
        <f t="shared" si="45"/>
        <v>31067.590229350666</v>
      </c>
      <c r="X95" s="32">
        <f t="shared" si="46"/>
        <v>1721.3099999999995</v>
      </c>
      <c r="Y95" s="31">
        <v>5475.1320527497855</v>
      </c>
      <c r="Z95" s="31">
        <v>7392.146984314849</v>
      </c>
      <c r="AA95" s="31">
        <v>4937.108296745246</v>
      </c>
      <c r="AC95" s="31">
        <v>7342.019790800263</v>
      </c>
      <c r="AD95" s="31">
        <v>4199.873104740523</v>
      </c>
    </row>
    <row r="96" spans="22:30" ht="12.75">
      <c r="V96" s="14">
        <f t="shared" si="47"/>
        <v>2487.199999999999</v>
      </c>
      <c r="W96" s="14">
        <f t="shared" si="45"/>
        <v>37746.44660895411</v>
      </c>
      <c r="X96" s="32">
        <f t="shared" si="46"/>
        <v>2487.199999999999</v>
      </c>
      <c r="Y96" s="31">
        <v>6578.313495126241</v>
      </c>
      <c r="Z96" s="31">
        <v>8881.586744643471</v>
      </c>
      <c r="AA96" s="31">
        <v>5931.88361896542</v>
      </c>
      <c r="AC96" s="31">
        <v>8821.359449595091</v>
      </c>
      <c r="AD96" s="31">
        <v>5046.103300623886</v>
      </c>
    </row>
    <row r="97" spans="22:30" ht="12.75">
      <c r="V97" s="14">
        <f t="shared" si="47"/>
        <v>2767.33</v>
      </c>
      <c r="W97" s="14">
        <f t="shared" si="45"/>
        <v>37460.572325629124</v>
      </c>
      <c r="X97" s="32">
        <f t="shared" si="46"/>
        <v>2767.33</v>
      </c>
      <c r="Y97" s="31">
        <v>6472.714142519811</v>
      </c>
      <c r="Z97" s="31">
        <v>8739.013756742086</v>
      </c>
      <c r="AA97" s="31">
        <v>5836.661177778401</v>
      </c>
      <c r="AC97" s="31">
        <v>8679.753269276072</v>
      </c>
      <c r="AD97" s="31">
        <v>4965.09997931275</v>
      </c>
    </row>
    <row r="98" spans="22:30" ht="12.75">
      <c r="V98" s="14">
        <f t="shared" si="47"/>
        <v>2547.039999999999</v>
      </c>
      <c r="W98" s="14">
        <f t="shared" si="45"/>
        <v>39751.52567771565</v>
      </c>
      <c r="X98" s="32">
        <f t="shared" si="46"/>
        <v>2547.039999999999</v>
      </c>
      <c r="Y98" s="31">
        <v>6941.236519523223</v>
      </c>
      <c r="Z98" s="31">
        <v>9371.580467988875</v>
      </c>
      <c r="AA98" s="31">
        <v>6259.143355820597</v>
      </c>
      <c r="AC98" s="31">
        <v>9308.030456246252</v>
      </c>
      <c r="AD98" s="31">
        <v>5324.494878136699</v>
      </c>
    </row>
    <row r="99" spans="22:30" ht="12.75">
      <c r="V99" s="14">
        <f t="shared" si="47"/>
        <v>6816.880000000001</v>
      </c>
      <c r="W99" s="14">
        <f t="shared" si="45"/>
        <v>41779.30183692136</v>
      </c>
      <c r="X99" s="32">
        <f t="shared" si="46"/>
        <v>6816.880000000001</v>
      </c>
      <c r="Y99" s="31">
        <v>6522.934932299685</v>
      </c>
      <c r="Z99" s="31">
        <v>8806.818415359365</v>
      </c>
      <c r="AA99" s="31">
        <v>5881.946930798152</v>
      </c>
      <c r="AC99" s="31">
        <v>8747.098134919692</v>
      </c>
      <c r="AD99" s="31">
        <v>5003.6234235444645</v>
      </c>
    </row>
    <row r="100" spans="22:30" ht="12.75">
      <c r="V100" s="14">
        <f t="shared" si="47"/>
        <v>3354.210000000001</v>
      </c>
      <c r="W100" s="14">
        <f t="shared" si="45"/>
        <v>39313.34798336112</v>
      </c>
      <c r="X100" s="32">
        <f t="shared" si="46"/>
        <v>3354.210000000001</v>
      </c>
      <c r="Y100" s="31">
        <v>6708.89214657748</v>
      </c>
      <c r="Z100" s="31">
        <v>9057.885064983788</v>
      </c>
      <c r="AA100" s="31">
        <v>6049.630723007225</v>
      </c>
      <c r="AC100" s="31">
        <v>8996.462266106988</v>
      </c>
      <c r="AD100" s="31">
        <v>5146.267782685634</v>
      </c>
    </row>
    <row r="101" spans="23:30" ht="12.75">
      <c r="W101" s="14">
        <f t="shared" si="45"/>
        <v>161.70999999999913</v>
      </c>
      <c r="X101" s="32">
        <f t="shared" si="46"/>
        <v>161.70999999999913</v>
      </c>
      <c r="Y101" s="31">
        <v>0</v>
      </c>
      <c r="Z101" s="31">
        <v>0</v>
      </c>
      <c r="AA101" s="31">
        <v>0</v>
      </c>
      <c r="AC101" s="31">
        <v>0</v>
      </c>
      <c r="AD101" s="31">
        <v>0</v>
      </c>
    </row>
    <row r="102" spans="23:30" ht="12.75">
      <c r="W102" s="14">
        <f t="shared" si="45"/>
        <v>5243.1900000000005</v>
      </c>
      <c r="X102" s="32">
        <f t="shared" si="46"/>
        <v>5243.1900000000005</v>
      </c>
      <c r="Y102" s="31">
        <v>0</v>
      </c>
      <c r="Z102" s="31">
        <v>0</v>
      </c>
      <c r="AA102" s="31">
        <v>0</v>
      </c>
      <c r="AC102" s="31">
        <v>0</v>
      </c>
      <c r="AD102" s="31">
        <v>0</v>
      </c>
    </row>
    <row r="103" spans="23:30" ht="12.75">
      <c r="W103" s="14">
        <f t="shared" si="45"/>
        <v>0</v>
      </c>
      <c r="Y103" s="31">
        <v>0</v>
      </c>
      <c r="Z103" s="31">
        <v>0</v>
      </c>
      <c r="AA103" s="31">
        <v>0</v>
      </c>
      <c r="AC103" s="31">
        <v>0</v>
      </c>
      <c r="AD103" s="31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22" sqref="A22"/>
    </sheetView>
  </sheetViews>
  <sheetFormatPr defaultColWidth="9.140625" defaultRowHeight="12.75"/>
  <cols>
    <col min="1" max="1" width="41.8515625" style="0" customWidth="1"/>
  </cols>
  <sheetData>
    <row r="1" ht="12.75">
      <c r="A1" s="4" t="s">
        <v>65</v>
      </c>
    </row>
    <row r="3" ht="12.75">
      <c r="A3" s="9" t="s">
        <v>66</v>
      </c>
    </row>
    <row r="4" spans="1:2" ht="12.75">
      <c r="A4" t="s">
        <v>67</v>
      </c>
      <c r="B4" t="s">
        <v>68</v>
      </c>
    </row>
    <row r="5" spans="1:4" ht="12.75">
      <c r="A5" t="s">
        <v>80</v>
      </c>
      <c r="B5">
        <v>1.3</v>
      </c>
      <c r="C5">
        <f>+B5*12</f>
        <v>15.600000000000001</v>
      </c>
      <c r="D5">
        <f>+C5/2.5</f>
        <v>6.24</v>
      </c>
    </row>
    <row r="6" spans="1:3" ht="12.75">
      <c r="A6" t="s">
        <v>14</v>
      </c>
      <c r="B6">
        <v>1.26</v>
      </c>
      <c r="C6">
        <f>+B6*12</f>
        <v>15.120000000000001</v>
      </c>
    </row>
    <row r="7" spans="1:3" ht="12.75">
      <c r="A7" t="s">
        <v>69</v>
      </c>
      <c r="B7">
        <v>1.28</v>
      </c>
      <c r="C7">
        <f>+B7*12</f>
        <v>15.36</v>
      </c>
    </row>
    <row r="9" spans="1:3" ht="12.75">
      <c r="A9" t="s">
        <v>16</v>
      </c>
      <c r="B9">
        <v>1.4</v>
      </c>
      <c r="C9">
        <f>+B9*12</f>
        <v>16.799999999999997</v>
      </c>
    </row>
    <row r="11" ht="12.75">
      <c r="A11" s="9" t="s">
        <v>70</v>
      </c>
    </row>
    <row r="12" spans="1:3" ht="12.75">
      <c r="A12" t="s">
        <v>80</v>
      </c>
      <c r="B12">
        <v>1.03</v>
      </c>
      <c r="C12">
        <f>+B12*12</f>
        <v>12.36</v>
      </c>
    </row>
    <row r="13" spans="1:3" ht="12.75">
      <c r="A13" t="s">
        <v>14</v>
      </c>
      <c r="B13">
        <v>1.07</v>
      </c>
      <c r="C13">
        <f>+B13*12</f>
        <v>12.84</v>
      </c>
    </row>
    <row r="14" spans="1:3" ht="12.75">
      <c r="A14" t="s">
        <v>69</v>
      </c>
      <c r="B14">
        <v>1.14</v>
      </c>
      <c r="C14">
        <f>+B14*12</f>
        <v>13.68</v>
      </c>
    </row>
    <row r="16" spans="1:3" ht="12.75">
      <c r="A16" t="s">
        <v>16</v>
      </c>
      <c r="B16">
        <v>1.4</v>
      </c>
      <c r="C16">
        <f>+B16*12</f>
        <v>16.799999999999997</v>
      </c>
    </row>
    <row r="18" ht="12.75">
      <c r="A18" s="9" t="s">
        <v>81</v>
      </c>
    </row>
    <row r="19" spans="1:3" ht="12.75">
      <c r="A19" t="s">
        <v>80</v>
      </c>
      <c r="B19">
        <v>1.1</v>
      </c>
      <c r="C19">
        <f>+B19*12</f>
        <v>13.200000000000001</v>
      </c>
    </row>
    <row r="20" spans="1:3" ht="12.75">
      <c r="A20" t="s">
        <v>14</v>
      </c>
      <c r="B20">
        <v>1.1</v>
      </c>
      <c r="C20">
        <f>+B20*12</f>
        <v>13.200000000000001</v>
      </c>
    </row>
    <row r="21" spans="1:3" ht="12.75">
      <c r="A21" t="s">
        <v>69</v>
      </c>
      <c r="B21">
        <v>1.14</v>
      </c>
      <c r="C21">
        <f>+B21*12</f>
        <v>13.68</v>
      </c>
    </row>
    <row r="23" spans="1:3" ht="12.75">
      <c r="A23" t="s">
        <v>16</v>
      </c>
      <c r="B23">
        <v>1.4</v>
      </c>
      <c r="C23">
        <f>+B23*12</f>
        <v>16.799999999999997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62.8515625" style="0" customWidth="1"/>
    <col min="2" max="2" width="12.57421875" style="0" customWidth="1"/>
    <col min="3" max="3" width="12.28125" style="0" customWidth="1"/>
  </cols>
  <sheetData>
    <row r="1" ht="12.75">
      <c r="A1" s="4" t="s">
        <v>82</v>
      </c>
    </row>
    <row r="2" ht="12.75">
      <c r="A2" t="s">
        <v>83</v>
      </c>
    </row>
    <row r="3" spans="1:2" ht="12.75">
      <c r="A3" t="s">
        <v>84</v>
      </c>
      <c r="B3" t="s">
        <v>85</v>
      </c>
    </row>
    <row r="4" spans="1:2" ht="12.75">
      <c r="A4" t="s">
        <v>86</v>
      </c>
      <c r="B4" t="s">
        <v>87</v>
      </c>
    </row>
    <row r="5" ht="12.75">
      <c r="A5" t="s">
        <v>88</v>
      </c>
    </row>
    <row r="6" spans="1:3" ht="12.75">
      <c r="A6" t="s">
        <v>89</v>
      </c>
      <c r="B6" s="1">
        <v>1280</v>
      </c>
      <c r="C6">
        <v>25</v>
      </c>
    </row>
    <row r="7" spans="1:3" ht="12.75">
      <c r="A7" t="s">
        <v>90</v>
      </c>
      <c r="B7">
        <v>915</v>
      </c>
      <c r="C7">
        <v>20</v>
      </c>
    </row>
    <row r="8" spans="1:3" ht="12.75">
      <c r="A8" t="s">
        <v>91</v>
      </c>
      <c r="B8" s="1">
        <v>1040</v>
      </c>
      <c r="C8">
        <v>15</v>
      </c>
    </row>
    <row r="9" spans="1:3" ht="12.75">
      <c r="A9" t="s">
        <v>92</v>
      </c>
      <c r="B9">
        <v>910</v>
      </c>
      <c r="C9">
        <v>20</v>
      </c>
    </row>
    <row r="10" spans="1:3" ht="12.75">
      <c r="A10" t="s">
        <v>93</v>
      </c>
      <c r="B10">
        <v>830</v>
      </c>
      <c r="C10">
        <v>25</v>
      </c>
    </row>
    <row r="11" spans="1:3" ht="12.75">
      <c r="A11" t="s">
        <v>94</v>
      </c>
      <c r="B11">
        <v>500</v>
      </c>
      <c r="C11">
        <v>10</v>
      </c>
    </row>
    <row r="13" ht="12.75">
      <c r="A13" t="s">
        <v>95</v>
      </c>
    </row>
    <row r="14" spans="1:2" ht="12.75">
      <c r="A14" t="s">
        <v>84</v>
      </c>
      <c r="B14" t="s">
        <v>85</v>
      </c>
    </row>
    <row r="15" spans="1:2" ht="12.75">
      <c r="A15" t="s">
        <v>86</v>
      </c>
      <c r="B15" t="s">
        <v>87</v>
      </c>
    </row>
    <row r="16" ht="12.75">
      <c r="A16" t="s">
        <v>88</v>
      </c>
    </row>
    <row r="17" spans="1:3" ht="12.75">
      <c r="A17" t="s">
        <v>96</v>
      </c>
      <c r="B17">
        <v>715</v>
      </c>
      <c r="C17">
        <v>20</v>
      </c>
    </row>
    <row r="18" spans="1:3" ht="12.75">
      <c r="A18" t="s">
        <v>97</v>
      </c>
      <c r="B18">
        <v>500</v>
      </c>
      <c r="C18">
        <v>15</v>
      </c>
    </row>
    <row r="19" spans="1:3" ht="12.75">
      <c r="A19" t="s">
        <v>98</v>
      </c>
      <c r="B19">
        <v>740</v>
      </c>
      <c r="C19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OIT</cp:lastModifiedBy>
  <dcterms:created xsi:type="dcterms:W3CDTF">2012-01-18T15:45:25Z</dcterms:created>
  <dcterms:modified xsi:type="dcterms:W3CDTF">2014-06-04T12:59:16Z</dcterms:modified>
  <cp:category/>
  <cp:version/>
  <cp:contentType/>
  <cp:contentStatus/>
</cp:coreProperties>
</file>